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35F82B02-8EF1-48EB-ADFC-EF1AE9679591}" xr6:coauthVersionLast="47" xr6:coauthVersionMax="47" xr10:uidLastSave="{00000000-0000-0000-0000-000000000000}"/>
  <bookViews>
    <workbookView xWindow="-120" yWindow="-120" windowWidth="29040" windowHeight="15720" tabRatio="947" activeTab="10" xr2:uid="{00000000-000D-0000-FFFF-FFFF00000000}"/>
  </bookViews>
  <sheets>
    <sheet name="Jan 25" sheetId="16" r:id="rId1"/>
    <sheet name="Feb 25" sheetId="19" r:id="rId2"/>
    <sheet name="Mar 25" sheetId="20" r:id="rId3"/>
    <sheet name="Apr 25" sheetId="21" r:id="rId4"/>
    <sheet name="May 25" sheetId="24" r:id="rId5"/>
    <sheet name="Jun 25" sheetId="27" r:id="rId6"/>
    <sheet name="Jul 25" sheetId="33" r:id="rId7"/>
    <sheet name="Aug 25" sheetId="29" r:id="rId8"/>
    <sheet name="Sep 25" sheetId="30" r:id="rId9"/>
    <sheet name="Oct 25" sheetId="31" r:id="rId10"/>
    <sheet name="Nov 25" sheetId="32" r:id="rId11"/>
    <sheet name="Dec 25" sheetId="28" r:id="rId12"/>
    <sheet name="ABS Estimated Population" sheetId="23" r:id="rId13"/>
    <sheet name="% Var From Prev Month" sheetId="17" r:id="rId14"/>
  </sheets>
  <externalReferences>
    <externalReference r:id="rId15"/>
  </externalReferences>
  <definedNames>
    <definedName name="_xlnm.Print_Area" localSheetId="3">'Apr 25'!$A$1:$J$59</definedName>
    <definedName name="_xlnm.Print_Area" localSheetId="7">'Aug 25'!$A$1:$J$62</definedName>
    <definedName name="_xlnm.Print_Area" localSheetId="11">'Dec 25'!$A$1:$L$60</definedName>
    <definedName name="_xlnm.Print_Area" localSheetId="1">'Feb 25'!$A$1:$J$59</definedName>
    <definedName name="_xlnm.Print_Area" localSheetId="6">'Jul 25'!$A$1:$L$60</definedName>
    <definedName name="_xlnm.Print_Area" localSheetId="5">'Jun 25'!$A$1:$L$60</definedName>
    <definedName name="_xlnm.Print_Area" localSheetId="4">'May 25'!$A$1:$L$60</definedName>
    <definedName name="_xlnm.Print_Area" localSheetId="10">'Nov 25'!$A$1:$L$60</definedName>
    <definedName name="_xlnm.Print_Area" localSheetId="9">'Oct 25'!$A$1:$L$60</definedName>
    <definedName name="_xlnm.Print_Area" localSheetId="8">'Sep 25'!$A$1:$L$60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32" l="1"/>
  <c r="G43" i="32"/>
  <c r="F43" i="32"/>
  <c r="G43" i="33"/>
  <c r="F43" i="33"/>
  <c r="C11" i="30"/>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J50" i="19"/>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<sst xmlns="http://schemas.openxmlformats.org/spreadsheetml/2006/main" count="982" uniqueCount="61">
  <si>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</si>
  <si>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</si>
  <si>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</si>
  <si>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</si>
  <si>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</si>
  <si>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</si>
  <si>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</si>
  <si>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</si>
  <si>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</si>
  <si>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</si>
  <si>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</si>
  <si>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</si>
  <si>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</si>
  <si>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</si>
  <si>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</si>
  <si>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</si>
  <si>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</si>
  <si>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</si>
  <si>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</si>
  <si>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</si>
  <si>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</si>
  <si>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</si>
  <si>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</si>
  <si>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</si>
  <si>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</si>
  <si>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</si>
  <si>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</si>
  <si>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</si>
  <si>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</si>
  <si>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</si>
  <si>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</si>
  <si>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</si>
  <si>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+ 5120  Registrations that have no Gender.</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</si>
  <si>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</si>
  <si>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+ 5102 Registrations that have no Gender.</t>
    </r>
  </si>
  <si>
    <r>
      <t xml:space="preserve">2. Grand Total Intent Registrations = </t>
    </r>
    <r>
      <rPr>
        <sz val="10"/>
        <rFont val="Arial"/>
        <family val="2"/>
      </rPr>
      <t>Female Total + Male Total + 5094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</si>
  <si>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</si>
  <si>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</si>
  <si>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</si>
  <si>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</si>
  <si>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</si>
  <si>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</si>
  <si>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</si>
  <si>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</si>
  <si>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</si>
  <si>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</si>
  <si>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</si>
  <si>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t>5. The above tables include registrants who DO NOT wish to donate = 6534</t>
  </si>
  <si>
    <t>5. The above tables include registrants who DO NOT wish to donate = 6,541</t>
  </si>
  <si>
    <t>5. The above tables include registrants who DO NOT wish to donate = 6,557</t>
  </si>
  <si>
    <t>5. The above tables include registrants who DO NOT wish to donate = 6564</t>
  </si>
  <si>
    <t>5. The above tables include registrants who DO NOT wish to donate = 6567</t>
  </si>
  <si>
    <t>5. The above tables include registrants who DO NOT wish to donate =6583</t>
  </si>
  <si>
    <t>5. The above tables include registrants who DO NOT wish to donate = 6615</t>
  </si>
  <si>
    <t>5. The above tables include registrants who DO NOT wish to donate = 6628</t>
  </si>
  <si>
    <t xml:space="preserve">Population figures are customised population projections for 30 June 2024 prepared by ABS according to assumptions agreed to by the Department of Health and Ageing.  Copyright in ABS data resides with the Commonwealth of Australia. </t>
  </si>
  <si>
    <r>
      <t xml:space="preserve">1. % of ABS Estimated Population (as at 30 June 2024)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</si>
  <si>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6622</t>
  </si>
  <si>
    <t>Grand Total Registrations For December 2024
Used to Calculate % Variance from previous month for January 2025</t>
  </si>
  <si>
    <t>5. The above tables include registrants who DO NOT wish to donate = 6,631</t>
  </si>
  <si>
    <t>5. The above tables include registrants who DO NOT wish to donate = 6634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</si>
</sst>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2"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3" fontId="0" fillId="0" borderId="1" xfId="0" applyNumberFormat="1" applyBorder="1" applyAlignment="1">
      <alignment horizontal="center"/>
    </xf>
    <xf numFmtId="0" fontId="14" fillId="4" borderId="0" xfId="0" applyFont="1" applyFill="1"/>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10" fontId="0" fillId="0" borderId="11" xfId="0" applyNumberFormat="1"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13" fillId="0" borderId="0" xfId="0" applyFont="1" applyAlignment="1">
      <alignment horizontal="left"/>
    </xf>
    <xf numFmtId="0" fontId="14" fillId="0" borderId="0" xfId="0" applyFont="1" applyAlignment="1">
      <alignment horizontal="left"/>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xf>
    <xf numFmtId="0" fontId="12" fillId="0" borderId="0" xfId="0" applyFont="1" applyAlignment="1">
      <alignment horizontal="left" vertical="center"/>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9" fillId="0" borderId="0" xfId="0" applyFont="1"/>
    <xf numFmtId="0" fontId="20" fillId="0" borderId="0" xfId="0" applyFont="1"/>
    <xf numFmtId="0" fontId="1" fillId="0" borderId="0" xfId="0" applyFont="1" applyAlignment="1">
      <alignment horizontal="left" wrapText="1"/>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view="pageLayout" zoomScaleNormal="100" workbookViewId="0">
      <selection activeCell="E3" sqref="E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2" t="s">
        <v>11</v>
      </c>
      <c r="B1" s="153"/>
      <c r="C1" s="143"/>
      <c r="D1" s="144"/>
      <c r="E1" s="145"/>
      <c r="F1" s="11"/>
      <c r="G1" s="11"/>
      <c r="H1" s="11"/>
      <c r="I1" s="11"/>
      <c r="J1" s="27"/>
    </row>
    <row r="2" spans="1:12" s="13" customFormat="1" ht="53.25" customHeight="1" x14ac:dyDescent="0.2">
      <c r="A2" s="154"/>
      <c r="B2" s="154"/>
      <c r="C2" s="10" t="s">
        <v>22</v>
      </c>
      <c r="D2" s="10" t="s">
        <v>23</v>
      </c>
      <c r="E2" s="14" t="s">
        <v>24</v>
      </c>
      <c r="F2" s="11"/>
      <c r="G2" s="11"/>
      <c r="H2" s="11"/>
      <c r="I2" s="28"/>
      <c r="J2" s="27"/>
    </row>
    <row r="3" spans="1:12" s="13" customFormat="1" ht="20.100000000000001" customHeight="1" x14ac:dyDescent="0.2">
      <c r="A3" s="140" t="s">
        <v>17</v>
      </c>
      <c r="B3" s="22" t="s">
        <v>3</v>
      </c>
      <c r="C3" s="108">
        <v>1826529</v>
      </c>
      <c r="D3" s="106">
        <v>0.42230000000000001</v>
      </c>
      <c r="E3" s="113">
        <f>IF(C3=0,0,(C3-'% Var From Prev Month'!A3)/'% Var From Prev Month'!A3)</f>
        <v>-4.9818790991010717E-5</v>
      </c>
      <c r="F3" s="30"/>
      <c r="G3" s="18"/>
      <c r="H3" s="11"/>
      <c r="I3" s="11"/>
      <c r="J3" s="27"/>
    </row>
    <row r="4" spans="1:12" s="13" customFormat="1" ht="20.100000000000001" customHeight="1" x14ac:dyDescent="0.2">
      <c r="A4" s="140"/>
      <c r="B4" s="22" t="s">
        <v>4</v>
      </c>
      <c r="C4" s="108">
        <v>454421</v>
      </c>
      <c r="D4" s="106">
        <v>0.1051</v>
      </c>
      <c r="E4" s="113">
        <f>IF(C4=0,0,(C4-'% Var From Prev Month'!A4)/'% Var From Prev Month'!A4)</f>
        <v>1.9369053095416797E-4</v>
      </c>
      <c r="F4" s="30"/>
      <c r="G4" s="18"/>
      <c r="H4" s="11"/>
      <c r="I4" s="11"/>
      <c r="J4" s="27"/>
    </row>
    <row r="5" spans="1:12" s="13" customFormat="1" ht="20.100000000000001" customHeight="1" x14ac:dyDescent="0.2">
      <c r="A5" s="140"/>
      <c r="B5" s="22" t="s">
        <v>5</v>
      </c>
      <c r="C5" s="108">
        <v>634574</v>
      </c>
      <c r="D5" s="106">
        <v>0.1467</v>
      </c>
      <c r="E5" s="113">
        <f>IF(C5=0,0,(C5-'% Var From Prev Month'!A5)/'% Var From Prev Month'!A5)</f>
        <v>1.1659185750234682E-3</v>
      </c>
      <c r="F5" s="30"/>
      <c r="G5" s="18"/>
      <c r="H5" s="11"/>
      <c r="I5" s="11"/>
      <c r="J5" s="27"/>
    </row>
    <row r="6" spans="1:12" s="13" customFormat="1" ht="20.100000000000001" customHeight="1" x14ac:dyDescent="0.2">
      <c r="A6" s="140"/>
      <c r="B6" s="22" t="s">
        <v>6</v>
      </c>
      <c r="C6" s="108">
        <v>798968</v>
      </c>
      <c r="D6" s="106">
        <v>0.1847</v>
      </c>
      <c r="E6" s="113">
        <f>IF(C6=0,0,(C6-'% Var From Prev Month'!A6)/'% Var From Prev Month'!A6)</f>
        <v>2.0179116307710832E-3</v>
      </c>
      <c r="F6" s="30"/>
      <c r="G6" s="18"/>
      <c r="H6" s="11"/>
      <c r="I6" s="11"/>
      <c r="J6" s="27"/>
    </row>
    <row r="7" spans="1:12" s="13" customFormat="1" ht="20.100000000000001" customHeight="1" x14ac:dyDescent="0.2">
      <c r="A7" s="140"/>
      <c r="B7" s="22" t="s">
        <v>7</v>
      </c>
      <c r="C7" s="108">
        <v>435783</v>
      </c>
      <c r="D7" s="106">
        <v>0.1008</v>
      </c>
      <c r="E7" s="113">
        <f>IF(C7=0,0,(C7-'% Var From Prev Month'!A7)/'% Var From Prev Month'!A7)</f>
        <v>3.4421986010904884E-5</v>
      </c>
      <c r="F7" s="30"/>
      <c r="G7" s="18"/>
      <c r="H7" s="11"/>
      <c r="I7" s="11"/>
      <c r="J7" s="27"/>
    </row>
    <row r="8" spans="1:12" s="13" customFormat="1" ht="20.100000000000001" customHeight="1" x14ac:dyDescent="0.2">
      <c r="A8" s="140"/>
      <c r="B8" s="22" t="s">
        <v>8</v>
      </c>
      <c r="C8" s="108">
        <v>136491</v>
      </c>
      <c r="D8" s="106">
        <v>3.1600000000000003E-2</v>
      </c>
      <c r="E8" s="113">
        <f>IF(C8=0,0,(C8-'% Var From Prev Month'!A8)/'% Var From Prev Month'!A8)</f>
        <v>-2.1974641263981364E-4</v>
      </c>
      <c r="F8" s="30"/>
      <c r="G8" s="18"/>
      <c r="H8" s="11"/>
      <c r="I8" s="11"/>
      <c r="J8" s="27"/>
    </row>
    <row r="9" spans="1:12" s="13" customFormat="1" ht="20.100000000000001" customHeight="1" x14ac:dyDescent="0.2">
      <c r="A9" s="140"/>
      <c r="B9" s="22" t="s">
        <v>9</v>
      </c>
      <c r="C9" s="108">
        <v>8339</v>
      </c>
      <c r="D9" s="106">
        <v>1.9E-3</v>
      </c>
      <c r="E9" s="113">
        <f>IF(C9=0,0,(C9-'% Var From Prev Month'!A9)/'% Var From Prev Month'!A9)</f>
        <v>1.0804321728691477E-3</v>
      </c>
      <c r="F9" s="30"/>
      <c r="G9" s="18"/>
      <c r="H9" s="11"/>
      <c r="I9" s="11"/>
      <c r="J9" s="27"/>
    </row>
    <row r="10" spans="1:12" s="13" customFormat="1" ht="20.100000000000001" customHeight="1" x14ac:dyDescent="0.2">
      <c r="A10" s="140"/>
      <c r="B10" s="22" t="s">
        <v>10</v>
      </c>
      <c r="C10" s="108">
        <v>29855</v>
      </c>
      <c r="D10" s="106">
        <v>6.8999999999999999E-3</v>
      </c>
      <c r="E10" s="113">
        <f>IF(C10=0,0,(C10-'% Var From Prev Month'!A10)/'% Var From Prev Month'!A10)</f>
        <v>1.1401361456691594E-3</v>
      </c>
      <c r="F10" s="30"/>
      <c r="G10" s="18"/>
      <c r="H10" s="11"/>
      <c r="I10" s="11"/>
      <c r="J10" s="27"/>
    </row>
    <row r="11" spans="1:12" s="13" customFormat="1" ht="20.100000000000001" customHeight="1" x14ac:dyDescent="0.2">
      <c r="A11" s="141" t="s">
        <v>18</v>
      </c>
      <c r="B11" s="142"/>
      <c r="C11" s="114">
        <f>SUM(C3:C10)</f>
        <v>4324960</v>
      </c>
      <c r="D11" s="115">
        <v>1</v>
      </c>
      <c r="E11" s="116">
        <f>IF(C11=0,0,(C11-'% Var From Prev Month'!A11)/'% Var From Prev Month'!A11)</f>
        <v>7.4169869078837339E-3</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1" t="s">
        <v>11</v>
      </c>
      <c r="B14" s="141"/>
      <c r="C14" s="148" t="s">
        <v>1</v>
      </c>
      <c r="D14" s="144"/>
      <c r="E14" s="144"/>
      <c r="F14" s="144"/>
      <c r="G14" s="144"/>
      <c r="H14" s="144"/>
      <c r="I14" s="144"/>
      <c r="J14" s="149"/>
      <c r="K14" s="9"/>
      <c r="L14" s="9"/>
    </row>
    <row r="15" spans="1:12" s="13" customFormat="1" ht="39.950000000000003" customHeight="1" x14ac:dyDescent="0.2">
      <c r="A15" s="141"/>
      <c r="B15" s="141"/>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0" t="s">
        <v>17</v>
      </c>
      <c r="B16" s="22" t="s">
        <v>3</v>
      </c>
      <c r="C16" s="108">
        <v>9697</v>
      </c>
      <c r="D16" s="108">
        <v>20426</v>
      </c>
      <c r="E16" s="108">
        <v>123934</v>
      </c>
      <c r="F16" s="108">
        <v>199877</v>
      </c>
      <c r="G16" s="108">
        <v>195653</v>
      </c>
      <c r="H16" s="108">
        <v>334777</v>
      </c>
      <c r="I16" s="110">
        <v>884364</v>
      </c>
      <c r="J16" s="117">
        <f>I16/'ABS Estimated Population'!D3</f>
        <v>0.25334244303215464</v>
      </c>
      <c r="K16" s="31"/>
      <c r="L16" s="12"/>
    </row>
    <row r="17" spans="1:12" s="13" customFormat="1" ht="20.100000000000001" customHeight="1" x14ac:dyDescent="0.2">
      <c r="A17" s="140"/>
      <c r="B17" s="22" t="s">
        <v>4</v>
      </c>
      <c r="C17" s="108">
        <v>10124</v>
      </c>
      <c r="D17" s="108">
        <v>25292</v>
      </c>
      <c r="E17" s="108">
        <v>42532</v>
      </c>
      <c r="F17" s="108">
        <v>60072</v>
      </c>
      <c r="G17" s="108">
        <v>48784</v>
      </c>
      <c r="H17" s="108">
        <v>73430</v>
      </c>
      <c r="I17" s="110">
        <v>260234</v>
      </c>
      <c r="J17" s="117">
        <f>I17/'ABS Estimated Population'!D4</f>
        <v>9.014384065815112E-2</v>
      </c>
      <c r="K17" s="31"/>
      <c r="L17" s="12"/>
    </row>
    <row r="18" spans="1:12" s="13" customFormat="1" ht="20.100000000000001" customHeight="1" x14ac:dyDescent="0.2">
      <c r="A18" s="140"/>
      <c r="B18" s="22" t="s">
        <v>5</v>
      </c>
      <c r="C18" s="108">
        <v>8566</v>
      </c>
      <c r="D18" s="108">
        <v>20115</v>
      </c>
      <c r="E18" s="108">
        <v>76348</v>
      </c>
      <c r="F18" s="108">
        <v>78862</v>
      </c>
      <c r="G18" s="108">
        <v>60865</v>
      </c>
      <c r="H18" s="108">
        <v>66607</v>
      </c>
      <c r="I18" s="110">
        <v>311363</v>
      </c>
      <c r="J18" s="117">
        <f>I18/'ABS Estimated Population'!D5</f>
        <v>0.13601929833834911</v>
      </c>
      <c r="K18" s="31"/>
      <c r="L18" s="12"/>
    </row>
    <row r="19" spans="1:12" s="13" customFormat="1" ht="20.100000000000001" customHeight="1" x14ac:dyDescent="0.2">
      <c r="A19" s="140"/>
      <c r="B19" s="22" t="s">
        <v>6</v>
      </c>
      <c r="C19" s="108">
        <v>33007</v>
      </c>
      <c r="D19" s="108">
        <v>56988</v>
      </c>
      <c r="E19" s="108">
        <v>66193</v>
      </c>
      <c r="F19" s="108">
        <v>61192</v>
      </c>
      <c r="G19" s="108">
        <v>57620</v>
      </c>
      <c r="H19" s="108">
        <v>98057</v>
      </c>
      <c r="I19" s="110">
        <v>373057</v>
      </c>
      <c r="J19" s="117">
        <f>I19/'ABS Estimated Population'!D6</f>
        <v>0.47305998955115625</v>
      </c>
      <c r="K19" s="31"/>
      <c r="L19" s="12"/>
    </row>
    <row r="20" spans="1:12" s="13" customFormat="1" ht="20.100000000000001" customHeight="1" x14ac:dyDescent="0.2">
      <c r="A20" s="140"/>
      <c r="B20" s="22" t="s">
        <v>7</v>
      </c>
      <c r="C20" s="108">
        <v>3083</v>
      </c>
      <c r="D20" s="108">
        <v>8040</v>
      </c>
      <c r="E20" s="108">
        <v>19113</v>
      </c>
      <c r="F20" s="108">
        <v>48878</v>
      </c>
      <c r="G20" s="108">
        <v>52075</v>
      </c>
      <c r="H20" s="108">
        <v>86778</v>
      </c>
      <c r="I20" s="110">
        <v>217967</v>
      </c>
      <c r="J20" s="117">
        <f>I20/'ABS Estimated Population'!D7</f>
        <v>0.18173442579485413</v>
      </c>
      <c r="K20" s="31"/>
      <c r="L20" s="12"/>
    </row>
    <row r="21" spans="1:12" s="13" customFormat="1" ht="20.100000000000001" customHeight="1" x14ac:dyDescent="0.2">
      <c r="A21" s="140"/>
      <c r="B21" s="22" t="s">
        <v>8</v>
      </c>
      <c r="C21" s="108">
        <v>920</v>
      </c>
      <c r="D21" s="108">
        <v>2298</v>
      </c>
      <c r="E21" s="108">
        <v>5194</v>
      </c>
      <c r="F21" s="108">
        <v>14164</v>
      </c>
      <c r="G21" s="108">
        <v>15775</v>
      </c>
      <c r="H21" s="108">
        <v>29115</v>
      </c>
      <c r="I21" s="110">
        <v>67466</v>
      </c>
      <c r="J21" s="117">
        <f>I21/'ABS Estimated Population'!D8</f>
        <v>0.27960661281699539</v>
      </c>
      <c r="K21" s="31"/>
      <c r="L21" s="12"/>
    </row>
    <row r="22" spans="1:12" s="13" customFormat="1" ht="20.100000000000001" customHeight="1" x14ac:dyDescent="0.2">
      <c r="A22" s="140"/>
      <c r="B22" s="22" t="s">
        <v>9</v>
      </c>
      <c r="C22" s="108">
        <v>242</v>
      </c>
      <c r="D22" s="108">
        <v>832</v>
      </c>
      <c r="E22" s="108">
        <v>796</v>
      </c>
      <c r="F22" s="108">
        <v>1081</v>
      </c>
      <c r="G22" s="108">
        <v>921</v>
      </c>
      <c r="H22" s="108">
        <v>801</v>
      </c>
      <c r="I22" s="110">
        <v>4673</v>
      </c>
      <c r="J22" s="117">
        <f>I22/'ABS Estimated Population'!D9</f>
        <v>4.6920968341148471E-2</v>
      </c>
      <c r="K22" s="31"/>
      <c r="L22" s="12"/>
    </row>
    <row r="23" spans="1:12" s="13" customFormat="1" ht="20.100000000000001" customHeight="1" x14ac:dyDescent="0.2">
      <c r="A23" s="140"/>
      <c r="B23" s="22" t="s">
        <v>10</v>
      </c>
      <c r="C23" s="108">
        <v>1104</v>
      </c>
      <c r="D23" s="108">
        <v>2735</v>
      </c>
      <c r="E23" s="108">
        <v>2904</v>
      </c>
      <c r="F23" s="108">
        <v>3887</v>
      </c>
      <c r="G23" s="108">
        <v>3079</v>
      </c>
      <c r="H23" s="108">
        <v>3888</v>
      </c>
      <c r="I23" s="110">
        <v>17597</v>
      </c>
      <c r="J23" s="117">
        <f>I23/'ABS Estimated Population'!D10</f>
        <v>8.8128208338550146E-2</v>
      </c>
      <c r="K23" s="31"/>
      <c r="L23" s="12"/>
    </row>
    <row r="24" spans="1:12" s="13" customFormat="1" ht="20.100000000000001" customHeight="1" x14ac:dyDescent="0.2">
      <c r="A24" s="141" t="s">
        <v>18</v>
      </c>
      <c r="B24" s="142"/>
      <c r="C24" s="114">
        <f>SUM(C16:C23)</f>
        <v>66743</v>
      </c>
      <c r="D24" s="114">
        <f t="shared" ref="D24:H24" si="0">SUM(D16:D23)</f>
        <v>136726</v>
      </c>
      <c r="E24" s="114">
        <f t="shared" si="0"/>
        <v>337014</v>
      </c>
      <c r="F24" s="114">
        <f t="shared" si="0"/>
        <v>468013</v>
      </c>
      <c r="G24" s="114">
        <f t="shared" si="0"/>
        <v>434772</v>
      </c>
      <c r="H24" s="114">
        <f t="shared" si="0"/>
        <v>693453</v>
      </c>
      <c r="I24" s="114">
        <f t="shared" ref="I24" si="1">SUM(I16:I23)</f>
        <v>2136721</v>
      </c>
      <c r="J24" s="118">
        <f>I24/'ABS Estimated Population'!D11</f>
        <v>0.19085873617868782</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1" t="s">
        <v>11</v>
      </c>
      <c r="B27" s="141"/>
      <c r="C27" s="150" t="s">
        <v>0</v>
      </c>
      <c r="D27" s="151"/>
      <c r="E27" s="151"/>
      <c r="F27" s="151"/>
      <c r="G27" s="151"/>
      <c r="H27" s="151"/>
      <c r="I27" s="151"/>
      <c r="J27" s="149"/>
      <c r="K27" s="33"/>
      <c r="L27" s="33"/>
    </row>
    <row r="28" spans="1:12" s="13" customFormat="1" ht="39.950000000000003" customHeight="1" x14ac:dyDescent="0.2">
      <c r="A28" s="141"/>
      <c r="B28" s="141"/>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0" t="s">
        <v>17</v>
      </c>
      <c r="B29" s="22" t="s">
        <v>3</v>
      </c>
      <c r="C29" s="108">
        <v>3102</v>
      </c>
      <c r="D29" s="108">
        <v>8261</v>
      </c>
      <c r="E29" s="108">
        <v>127775</v>
      </c>
      <c r="F29" s="108">
        <v>206882</v>
      </c>
      <c r="G29" s="108">
        <v>207679</v>
      </c>
      <c r="H29" s="108">
        <v>388433</v>
      </c>
      <c r="I29" s="112">
        <v>942132</v>
      </c>
      <c r="J29" s="117">
        <f>I29/'ABS Estimated Population'!C3</f>
        <v>0.27686109368319128</v>
      </c>
      <c r="K29" s="31"/>
      <c r="L29" s="12"/>
    </row>
    <row r="30" spans="1:12" s="13" customFormat="1" ht="20.100000000000001" customHeight="1" x14ac:dyDescent="0.2">
      <c r="A30" s="140"/>
      <c r="B30" s="22" t="s">
        <v>4</v>
      </c>
      <c r="C30" s="108">
        <v>3284</v>
      </c>
      <c r="D30" s="108">
        <v>11419</v>
      </c>
      <c r="E30" s="108">
        <v>32113</v>
      </c>
      <c r="F30" s="108">
        <v>43621</v>
      </c>
      <c r="G30" s="108">
        <v>38706</v>
      </c>
      <c r="H30" s="108">
        <v>61382</v>
      </c>
      <c r="I30" s="112">
        <v>190525</v>
      </c>
      <c r="J30" s="117">
        <f>I30/'ABS Estimated Population'!C4</f>
        <v>6.8840338830684383E-2</v>
      </c>
      <c r="K30" s="31"/>
      <c r="L30" s="12"/>
    </row>
    <row r="31" spans="1:12" s="13" customFormat="1" ht="20.100000000000001" customHeight="1" x14ac:dyDescent="0.2">
      <c r="A31" s="140"/>
      <c r="B31" s="22" t="s">
        <v>5</v>
      </c>
      <c r="C31" s="108">
        <v>2432</v>
      </c>
      <c r="D31" s="108">
        <v>7634</v>
      </c>
      <c r="E31" s="108">
        <v>83771</v>
      </c>
      <c r="F31" s="108">
        <v>89106</v>
      </c>
      <c r="G31" s="108">
        <v>65661</v>
      </c>
      <c r="H31" s="108">
        <v>74605</v>
      </c>
      <c r="I31" s="112">
        <v>323209</v>
      </c>
      <c r="J31" s="117">
        <f>I31/'ABS Estimated Population'!C5</f>
        <v>0.14645809656902462</v>
      </c>
      <c r="K31" s="31"/>
      <c r="L31" s="12"/>
    </row>
    <row r="32" spans="1:12" s="13" customFormat="1" ht="20.100000000000001" customHeight="1" x14ac:dyDescent="0.2">
      <c r="A32" s="140"/>
      <c r="B32" s="22" t="s">
        <v>6</v>
      </c>
      <c r="C32" s="108">
        <v>32524</v>
      </c>
      <c r="D32" s="108">
        <v>67384</v>
      </c>
      <c r="E32" s="108">
        <v>78221</v>
      </c>
      <c r="F32" s="108">
        <v>70695</v>
      </c>
      <c r="G32" s="108">
        <v>64039</v>
      </c>
      <c r="H32" s="108">
        <v>112986</v>
      </c>
      <c r="I32" s="112">
        <v>425849</v>
      </c>
      <c r="J32" s="117">
        <f>I32/'ABS Estimated Population'!C6</f>
        <v>0.56054816302729626</v>
      </c>
      <c r="K32" s="31"/>
      <c r="L32" s="12"/>
    </row>
    <row r="33" spans="1:13" s="13" customFormat="1" ht="20.100000000000001" customHeight="1" x14ac:dyDescent="0.2">
      <c r="A33" s="140"/>
      <c r="B33" s="22" t="s">
        <v>7</v>
      </c>
      <c r="C33" s="108">
        <v>901</v>
      </c>
      <c r="D33" s="108">
        <v>3044</v>
      </c>
      <c r="E33" s="108">
        <v>16709</v>
      </c>
      <c r="F33" s="108">
        <v>48687</v>
      </c>
      <c r="G33" s="108">
        <v>52794</v>
      </c>
      <c r="H33" s="108">
        <v>94401</v>
      </c>
      <c r="I33" s="112">
        <v>216536</v>
      </c>
      <c r="J33" s="117">
        <f>I33/'ABS Estimated Population'!C7</f>
        <v>0.18045809567939303</v>
      </c>
      <c r="K33" s="31"/>
      <c r="L33" s="12"/>
    </row>
    <row r="34" spans="1:13" s="13" customFormat="1" ht="20.100000000000001" customHeight="1" x14ac:dyDescent="0.2">
      <c r="A34" s="140"/>
      <c r="B34" s="22" t="s">
        <v>8</v>
      </c>
      <c r="C34" s="108">
        <v>259</v>
      </c>
      <c r="D34" s="108">
        <v>857</v>
      </c>
      <c r="E34" s="108">
        <v>4596</v>
      </c>
      <c r="F34" s="108">
        <v>14652</v>
      </c>
      <c r="G34" s="108">
        <v>16028</v>
      </c>
      <c r="H34" s="108">
        <v>32633</v>
      </c>
      <c r="I34" s="112">
        <v>69025</v>
      </c>
      <c r="J34" s="117">
        <f>I34/'ABS Estimated Population'!C8</f>
        <v>0.29546855469753264</v>
      </c>
      <c r="K34" s="31"/>
      <c r="L34" s="12"/>
    </row>
    <row r="35" spans="1:13" s="13" customFormat="1" ht="20.100000000000001" customHeight="1" x14ac:dyDescent="0.2">
      <c r="A35" s="140"/>
      <c r="B35" s="22" t="s">
        <v>9</v>
      </c>
      <c r="C35" s="108">
        <v>102</v>
      </c>
      <c r="D35" s="108">
        <v>344</v>
      </c>
      <c r="E35" s="108">
        <v>523</v>
      </c>
      <c r="F35" s="108">
        <v>859</v>
      </c>
      <c r="G35" s="108">
        <v>929</v>
      </c>
      <c r="H35" s="108">
        <v>909</v>
      </c>
      <c r="I35" s="112">
        <v>3666</v>
      </c>
      <c r="J35" s="117">
        <f>I35/'ABS Estimated Population'!C9</f>
        <v>3.4986925235250328E-2</v>
      </c>
      <c r="K35" s="31"/>
      <c r="L35" s="12"/>
    </row>
    <row r="36" spans="1:13" s="13" customFormat="1" ht="20.100000000000001" customHeight="1" x14ac:dyDescent="0.2">
      <c r="A36" s="140"/>
      <c r="B36" s="22" t="s">
        <v>10</v>
      </c>
      <c r="C36" s="108">
        <v>388</v>
      </c>
      <c r="D36" s="108">
        <v>1329</v>
      </c>
      <c r="E36" s="108">
        <v>1873</v>
      </c>
      <c r="F36" s="108">
        <v>2831</v>
      </c>
      <c r="G36" s="108">
        <v>2550</v>
      </c>
      <c r="H36" s="108">
        <v>3287</v>
      </c>
      <c r="I36" s="112">
        <v>12258</v>
      </c>
      <c r="J36" s="117">
        <f>I36/'ABS Estimated Population'!C10</f>
        <v>6.4469981854997763E-2</v>
      </c>
      <c r="K36" s="31"/>
      <c r="L36" s="12"/>
    </row>
    <row r="37" spans="1:13" s="13" customFormat="1" ht="20.100000000000001" customHeight="1" x14ac:dyDescent="0.2">
      <c r="A37" s="141" t="s">
        <v>18</v>
      </c>
      <c r="B37" s="142"/>
      <c r="C37" s="114">
        <f t="shared" ref="C37:I37" si="2">SUM(C29:C36)</f>
        <v>42992</v>
      </c>
      <c r="D37" s="114">
        <f t="shared" si="2"/>
        <v>100272</v>
      </c>
      <c r="E37" s="114">
        <f t="shared" si="2"/>
        <v>345581</v>
      </c>
      <c r="F37" s="114">
        <f t="shared" si="2"/>
        <v>477333</v>
      </c>
      <c r="G37" s="114">
        <f t="shared" si="2"/>
        <v>448386</v>
      </c>
      <c r="H37" s="114">
        <f t="shared" si="2"/>
        <v>768636</v>
      </c>
      <c r="I37" s="114">
        <f t="shared" si="2"/>
        <v>2183200</v>
      </c>
      <c r="J37" s="118">
        <f>I37/'ABS Estimated Population'!C11</f>
        <v>0.20092897438698579</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1" t="s">
        <v>11</v>
      </c>
      <c r="B40" s="147"/>
      <c r="C40" s="147"/>
      <c r="D40" s="146" t="s">
        <v>20</v>
      </c>
      <c r="E40" s="146"/>
      <c r="F40" s="146"/>
      <c r="G40" s="146"/>
      <c r="H40" s="146"/>
      <c r="I40" s="146"/>
      <c r="J40" s="146"/>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row>
    <row r="42" spans="1:13" s="24" customFormat="1" ht="20.100000000000001" customHeight="1" x14ac:dyDescent="0.2">
      <c r="A42" s="140" t="s">
        <v>17</v>
      </c>
      <c r="B42" s="163"/>
      <c r="C42" s="22" t="s">
        <v>3</v>
      </c>
      <c r="D42" s="108">
        <v>0</v>
      </c>
      <c r="E42" s="108">
        <v>0</v>
      </c>
      <c r="F42" s="108">
        <v>0</v>
      </c>
      <c r="G42" s="108">
        <v>4</v>
      </c>
      <c r="H42" s="108">
        <v>13</v>
      </c>
      <c r="I42" s="108">
        <v>16</v>
      </c>
      <c r="J42" s="111">
        <v>33</v>
      </c>
    </row>
    <row r="43" spans="1:13" s="24" customFormat="1" ht="20.100000000000001" customHeight="1" x14ac:dyDescent="0.2">
      <c r="A43" s="163"/>
      <c r="B43" s="163"/>
      <c r="C43" s="22" t="s">
        <v>4</v>
      </c>
      <c r="D43" s="108">
        <v>0</v>
      </c>
      <c r="E43" s="108">
        <v>0</v>
      </c>
      <c r="F43" s="108">
        <v>797</v>
      </c>
      <c r="G43" s="108">
        <v>1170</v>
      </c>
      <c r="H43" s="108">
        <v>752</v>
      </c>
      <c r="I43" s="108">
        <v>943</v>
      </c>
      <c r="J43" s="111">
        <v>3662</v>
      </c>
    </row>
    <row r="44" spans="1:13" s="24" customFormat="1" ht="20.100000000000001" customHeight="1" x14ac:dyDescent="0.2">
      <c r="A44" s="163"/>
      <c r="B44" s="163"/>
      <c r="C44" s="22" t="s">
        <v>5</v>
      </c>
      <c r="D44" s="108">
        <v>0</v>
      </c>
      <c r="E44" s="108">
        <v>0</v>
      </c>
      <c r="F44" s="108">
        <v>0</v>
      </c>
      <c r="G44" s="108">
        <v>1</v>
      </c>
      <c r="H44" s="108">
        <v>0</v>
      </c>
      <c r="I44" s="108">
        <v>1</v>
      </c>
      <c r="J44" s="111">
        <v>2</v>
      </c>
    </row>
    <row r="45" spans="1:13" s="24" customFormat="1" ht="20.100000000000001" customHeight="1" x14ac:dyDescent="0.2">
      <c r="A45" s="163"/>
      <c r="B45" s="163"/>
      <c r="C45" s="22" t="s">
        <v>6</v>
      </c>
      <c r="D45" s="108">
        <v>0</v>
      </c>
      <c r="E45" s="108">
        <v>0</v>
      </c>
      <c r="F45" s="108">
        <v>17</v>
      </c>
      <c r="G45" s="108">
        <v>21</v>
      </c>
      <c r="H45" s="108">
        <v>9</v>
      </c>
      <c r="I45" s="108">
        <v>15</v>
      </c>
      <c r="J45" s="111">
        <v>62</v>
      </c>
    </row>
    <row r="46" spans="1:13" s="24" customFormat="1" ht="20.100000000000001" customHeight="1" x14ac:dyDescent="0.2">
      <c r="A46" s="163"/>
      <c r="B46" s="163"/>
      <c r="C46" s="22" t="s">
        <v>7</v>
      </c>
      <c r="D46" s="108">
        <v>0</v>
      </c>
      <c r="E46" s="108">
        <v>0</v>
      </c>
      <c r="F46" s="108">
        <v>128</v>
      </c>
      <c r="G46" s="108">
        <v>393</v>
      </c>
      <c r="H46" s="108">
        <v>289</v>
      </c>
      <c r="I46" s="108">
        <v>470</v>
      </c>
      <c r="J46" s="111">
        <v>1280</v>
      </c>
    </row>
    <row r="47" spans="1:13" s="24" customFormat="1" ht="20.100000000000001" customHeight="1" x14ac:dyDescent="0.2">
      <c r="A47" s="163"/>
      <c r="B47" s="163"/>
      <c r="C47" s="22" t="s">
        <v>8</v>
      </c>
      <c r="D47" s="109">
        <v>0</v>
      </c>
      <c r="E47" s="109">
        <v>0</v>
      </c>
      <c r="F47" s="109">
        <v>0</v>
      </c>
      <c r="G47" s="109">
        <v>0</v>
      </c>
      <c r="H47" s="109">
        <v>0</v>
      </c>
      <c r="I47" s="109">
        <v>0</v>
      </c>
      <c r="J47" s="111">
        <v>0</v>
      </c>
    </row>
    <row r="48" spans="1:13" s="24" customFormat="1" ht="20.100000000000001" customHeight="1" x14ac:dyDescent="0.2">
      <c r="A48" s="163"/>
      <c r="B48" s="163"/>
      <c r="C48" s="22" t="s">
        <v>9</v>
      </c>
      <c r="D48" s="109">
        <v>0</v>
      </c>
      <c r="E48" s="109">
        <v>0</v>
      </c>
      <c r="F48" s="109">
        <v>0</v>
      </c>
      <c r="G48" s="109">
        <v>0</v>
      </c>
      <c r="H48" s="109">
        <v>0</v>
      </c>
      <c r="I48" s="109">
        <v>0</v>
      </c>
      <c r="J48" s="111">
        <v>0</v>
      </c>
    </row>
    <row r="49" spans="1:10" s="24" customFormat="1" ht="20.100000000000001" customHeight="1" x14ac:dyDescent="0.2">
      <c r="A49" s="163"/>
      <c r="B49" s="163"/>
      <c r="C49" s="22" t="s">
        <v>10</v>
      </c>
      <c r="D49" s="109">
        <v>0</v>
      </c>
      <c r="E49" s="109">
        <v>0</v>
      </c>
      <c r="F49" s="109">
        <v>0</v>
      </c>
      <c r="G49" s="109">
        <v>0</v>
      </c>
      <c r="H49" s="109">
        <v>0</v>
      </c>
      <c r="I49" s="109">
        <v>0</v>
      </c>
      <c r="J49" s="111">
        <v>0</v>
      </c>
    </row>
    <row r="50" spans="1:10" s="24" customFormat="1" ht="20.100000000000001" customHeight="1" x14ac:dyDescent="0.2">
      <c r="A50" s="141" t="s">
        <v>18</v>
      </c>
      <c r="B50" s="147"/>
      <c r="C50" s="147"/>
      <c r="D50" s="114">
        <f t="shared" ref="D50:I50" si="3">SUM(D42:D49)</f>
        <v>0</v>
      </c>
      <c r="E50" s="114">
        <f t="shared" si="3"/>
        <v>0</v>
      </c>
      <c r="F50" s="114">
        <f t="shared" si="3"/>
        <v>942</v>
      </c>
      <c r="G50" s="114">
        <f t="shared" si="3"/>
        <v>1589</v>
      </c>
      <c r="H50" s="114">
        <f t="shared" si="3"/>
        <v>1063</v>
      </c>
      <c r="I50" s="114">
        <f t="shared" si="3"/>
        <v>1445</v>
      </c>
      <c r="J50" s="114">
        <f>SUM(D50:I50)</f>
        <v>5039</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57" t="s">
        <v>19</v>
      </c>
      <c r="B52" s="158"/>
      <c r="C52" s="158"/>
      <c r="D52" s="158"/>
      <c r="E52" s="158"/>
      <c r="F52" s="158"/>
      <c r="G52" s="158"/>
      <c r="H52" s="158"/>
      <c r="I52" s="158"/>
      <c r="J52" s="158"/>
    </row>
    <row r="53" spans="1:10" s="13" customFormat="1" ht="20.100000000000001" customHeight="1" x14ac:dyDescent="0.2">
      <c r="A53" s="159" t="s">
        <v>45</v>
      </c>
      <c r="B53" s="159"/>
      <c r="C53" s="159"/>
      <c r="D53" s="159"/>
      <c r="E53" s="159"/>
      <c r="F53" s="159"/>
      <c r="G53" s="159"/>
      <c r="H53" s="159"/>
      <c r="I53" s="159"/>
      <c r="J53" s="159"/>
    </row>
    <row r="54" spans="1:10" s="13" customFormat="1" ht="20.100000000000001" customHeight="1" x14ac:dyDescent="0.2">
      <c r="A54" s="159"/>
      <c r="B54" s="159"/>
      <c r="C54" s="159"/>
      <c r="D54" s="159"/>
      <c r="E54" s="159"/>
      <c r="F54" s="159"/>
      <c r="G54" s="159"/>
      <c r="H54" s="159"/>
      <c r="I54" s="159"/>
      <c r="J54" s="159"/>
    </row>
    <row r="55" spans="1:10" s="13" customFormat="1" ht="16.5" customHeight="1" x14ac:dyDescent="0.2">
      <c r="A55" s="157" t="s">
        <v>32</v>
      </c>
      <c r="B55" s="157"/>
      <c r="C55" s="157"/>
      <c r="D55" s="157"/>
      <c r="E55" s="157"/>
      <c r="F55" s="157"/>
      <c r="G55" s="157"/>
      <c r="H55" s="157"/>
      <c r="I55" s="157"/>
      <c r="J55" s="157"/>
    </row>
    <row r="56" spans="1:10" s="13" customFormat="1" ht="12.75" x14ac:dyDescent="0.2">
      <c r="A56" s="160" t="s">
        <v>30</v>
      </c>
      <c r="B56" s="161"/>
      <c r="C56" s="161"/>
      <c r="D56" s="161"/>
      <c r="E56" s="161"/>
      <c r="F56" s="161"/>
      <c r="G56" s="161"/>
      <c r="H56" s="161"/>
      <c r="I56" s="161"/>
      <c r="J56" s="161"/>
    </row>
    <row r="57" spans="1:10" s="13" customFormat="1" ht="12.75" x14ac:dyDescent="0.2">
      <c r="A57" s="159" t="s">
        <v>31</v>
      </c>
      <c r="B57" s="162"/>
      <c r="C57" s="162"/>
      <c r="D57" s="162"/>
      <c r="E57" s="162"/>
      <c r="F57" s="162"/>
      <c r="G57" s="162"/>
      <c r="H57" s="162"/>
      <c r="I57" s="162"/>
      <c r="J57" s="162"/>
    </row>
    <row r="58" spans="1:10" s="13" customFormat="1" ht="20.100000000000001" customHeight="1" x14ac:dyDescent="0.2">
      <c r="A58" s="162"/>
      <c r="B58" s="162"/>
      <c r="C58" s="162"/>
      <c r="D58" s="162"/>
      <c r="E58" s="162"/>
      <c r="F58" s="162"/>
      <c r="G58" s="162"/>
      <c r="H58" s="162"/>
      <c r="I58" s="162"/>
      <c r="J58" s="162"/>
    </row>
    <row r="59" spans="1:10" ht="20.100000000000001" customHeight="1" x14ac:dyDescent="0.2">
      <c r="A59" s="155" t="s">
        <v>47</v>
      </c>
      <c r="B59" s="156"/>
      <c r="C59" s="156"/>
      <c r="D59" s="156"/>
      <c r="E59" s="156"/>
      <c r="F59" s="156"/>
      <c r="G59" s="156"/>
      <c r="H59" s="156"/>
      <c r="I59" s="156"/>
      <c r="J59" s="156"/>
    </row>
    <row r="60" spans="1:10" ht="20.100000000000001" customHeight="1" x14ac:dyDescent="0.2">
      <c r="A60" s="61"/>
      <c r="B60" s="61"/>
      <c r="C60" s="61"/>
      <c r="D60" s="61"/>
      <c r="E60" s="61"/>
      <c r="F60" s="61"/>
      <c r="G60" s="61"/>
      <c r="H60" s="61"/>
      <c r="I60" s="61"/>
      <c r="J60" s="61"/>
    </row>
    <row r="61" spans="1:10" ht="20.100000000000001" customHeight="1" x14ac:dyDescent="0.2">
      <c r="A61" s="61"/>
      <c r="B61" s="61"/>
      <c r="C61" s="61"/>
      <c r="D61" s="61"/>
      <c r="E61" s="61"/>
      <c r="F61" s="61"/>
      <c r="G61" s="61"/>
      <c r="H61" s="61"/>
      <c r="I61" s="61"/>
      <c r="J61" s="61"/>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31/01/2025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view="pageLayout" zoomScaleNormal="100" workbookViewId="0">
      <selection activeCell="A52" sqref="A52:J52"/>
    </sheetView>
  </sheetViews>
  <sheetFormatPr defaultColWidth="9.140625" defaultRowHeight="20.100000000000001" customHeight="1" x14ac:dyDescent="0.2"/>
  <cols>
    <col min="1" max="2" width="8.7109375" style="35" customWidth="1"/>
    <col min="3" max="8" width="12.7109375" style="35" customWidth="1"/>
    <col min="9" max="9" width="12.7109375" style="79" customWidth="1"/>
    <col min="10" max="10" width="12.7109375" style="35" customWidth="1"/>
    <col min="11" max="28" width="12.7109375" style="26" customWidth="1"/>
    <col min="29" max="16384" width="9.140625" style="26"/>
  </cols>
  <sheetData>
    <row r="1" spans="1:10" s="24" customFormat="1" ht="20.100000000000001" customHeight="1" x14ac:dyDescent="0.2">
      <c r="A1" s="152" t="s">
        <v>11</v>
      </c>
      <c r="B1" s="153"/>
      <c r="C1" s="143"/>
      <c r="D1" s="144"/>
      <c r="E1" s="145"/>
      <c r="F1" s="33"/>
      <c r="G1" s="33"/>
      <c r="H1" s="33"/>
      <c r="I1" s="77"/>
      <c r="J1" s="33"/>
    </row>
    <row r="2" spans="1:10" s="13" customFormat="1" ht="49.5" customHeight="1" x14ac:dyDescent="0.2">
      <c r="A2" s="153"/>
      <c r="B2" s="153"/>
      <c r="C2" s="10" t="s">
        <v>22</v>
      </c>
      <c r="D2" s="10" t="s">
        <v>23</v>
      </c>
      <c r="E2" s="14" t="s">
        <v>24</v>
      </c>
      <c r="F2" s="36"/>
      <c r="G2" s="27"/>
      <c r="H2" s="27"/>
      <c r="I2" s="78"/>
      <c r="J2" s="27"/>
    </row>
    <row r="3" spans="1:10" s="24" customFormat="1" ht="20.100000000000001" customHeight="1" x14ac:dyDescent="0.2">
      <c r="A3" s="140" t="s">
        <v>17</v>
      </c>
      <c r="B3" s="22" t="s">
        <v>3</v>
      </c>
      <c r="C3" s="105">
        <v>1826864</v>
      </c>
      <c r="D3" s="106">
        <v>0.4199</v>
      </c>
      <c r="E3" s="74">
        <f>IF(C3=0,0,(C3-'Sep 25'!C3)/'Sep 25'!C3)</f>
        <v>-6.2945441627955222E-5</v>
      </c>
      <c r="F3" s="37"/>
      <c r="G3" s="33"/>
      <c r="H3" s="33"/>
      <c r="I3" s="77"/>
      <c r="J3" s="33"/>
    </row>
    <row r="4" spans="1:10" s="24" customFormat="1" ht="20.100000000000001" customHeight="1" x14ac:dyDescent="0.2">
      <c r="A4" s="140"/>
      <c r="B4" s="22" t="s">
        <v>4</v>
      </c>
      <c r="C4" s="105">
        <v>455216</v>
      </c>
      <c r="D4" s="106">
        <v>0.1046</v>
      </c>
      <c r="E4" s="74">
        <f>IF(C4=0,0,(C4-'Sep 25'!C4)/'Sep 25'!C4)</f>
        <v>-2.1967110841647884E-5</v>
      </c>
      <c r="F4" s="37"/>
      <c r="G4" s="33"/>
      <c r="H4" s="33"/>
      <c r="I4" s="77"/>
      <c r="J4" s="33"/>
    </row>
    <row r="5" spans="1:10" s="24" customFormat="1" ht="20.100000000000001" customHeight="1" x14ac:dyDescent="0.2">
      <c r="A5" s="140"/>
      <c r="B5" s="22" t="s">
        <v>5</v>
      </c>
      <c r="C5" s="105">
        <v>639674</v>
      </c>
      <c r="D5" s="106">
        <v>0.14699999999999999</v>
      </c>
      <c r="E5" s="74">
        <f>IF(C5=0,0,(C5-'Sep 25'!C5)/'Sep 25'!C5)</f>
        <v>6.7580040110005286E-4</v>
      </c>
      <c r="F5" s="37"/>
      <c r="G5" s="33"/>
      <c r="H5" s="33"/>
      <c r="I5" s="77"/>
      <c r="J5" s="33"/>
    </row>
    <row r="6" spans="1:10" s="24" customFormat="1" ht="20.100000000000001" customHeight="1" x14ac:dyDescent="0.2">
      <c r="A6" s="140"/>
      <c r="B6" s="22" t="s">
        <v>6</v>
      </c>
      <c r="C6" s="105">
        <v>812799</v>
      </c>
      <c r="D6" s="106">
        <v>0.18679999999999999</v>
      </c>
      <c r="E6" s="74">
        <f>IF(C6=0,0,(C6-'Sep 25'!C6)/'Sep 25'!C6)</f>
        <v>1.7488722916512607E-3</v>
      </c>
      <c r="F6" s="37"/>
      <c r="G6" s="33"/>
      <c r="H6" s="33"/>
      <c r="I6" s="77"/>
      <c r="J6" s="33"/>
    </row>
    <row r="7" spans="1:10" s="24" customFormat="1" ht="20.100000000000001" customHeight="1" x14ac:dyDescent="0.2">
      <c r="A7" s="140"/>
      <c r="B7" s="22" t="s">
        <v>7</v>
      </c>
      <c r="C7" s="105">
        <v>441251</v>
      </c>
      <c r="D7" s="106">
        <v>0.1014</v>
      </c>
      <c r="E7" s="74">
        <f>IF(C7=0,0,(C7-'Sep 25'!C7)/'Sep 25'!C7)</f>
        <v>1.3684392077122783E-3</v>
      </c>
      <c r="F7" s="37"/>
      <c r="G7" s="33"/>
      <c r="H7" s="33"/>
      <c r="I7" s="77"/>
      <c r="J7" s="33"/>
    </row>
    <row r="8" spans="1:10" s="24" customFormat="1" ht="20.100000000000001" customHeight="1" x14ac:dyDescent="0.2">
      <c r="A8" s="140"/>
      <c r="B8" s="22" t="s">
        <v>8</v>
      </c>
      <c r="C8" s="105">
        <v>136530</v>
      </c>
      <c r="D8" s="106">
        <v>3.1399999999999997E-2</v>
      </c>
      <c r="E8" s="74">
        <f>IF(C8=0,0,(C8-'Sep 25'!C8)/'Sep 25'!C8)</f>
        <v>1.0987803538072739E-4</v>
      </c>
      <c r="F8" s="37"/>
      <c r="G8" s="33"/>
      <c r="H8" s="33"/>
      <c r="I8" s="77"/>
      <c r="J8" s="33"/>
    </row>
    <row r="9" spans="1:10" s="24" customFormat="1" ht="20.100000000000001" customHeight="1" x14ac:dyDescent="0.2">
      <c r="A9" s="140"/>
      <c r="B9" s="22" t="s">
        <v>9</v>
      </c>
      <c r="C9" s="105">
        <v>8295</v>
      </c>
      <c r="D9" s="106">
        <v>1.9E-3</v>
      </c>
      <c r="E9" s="74">
        <f>IF(C9=0,0,(C9-'Sep 25'!C9)/'Sep 25'!C9)</f>
        <v>-3.0048076923076925E-3</v>
      </c>
      <c r="F9" s="37"/>
      <c r="G9" s="33"/>
      <c r="H9" s="33"/>
      <c r="I9" s="77"/>
      <c r="J9" s="33"/>
    </row>
    <row r="10" spans="1:10" s="24" customFormat="1" ht="20.100000000000001" customHeight="1" x14ac:dyDescent="0.2">
      <c r="A10" s="140"/>
      <c r="B10" s="22" t="s">
        <v>10</v>
      </c>
      <c r="C10" s="105">
        <v>30274</v>
      </c>
      <c r="D10" s="106">
        <v>7.0000000000000001E-3</v>
      </c>
      <c r="E10" s="74">
        <f>IF(C10=0,0,(C10-'Sep 25'!C10)/'Sep 25'!C10)</f>
        <v>1.025030585590054E-3</v>
      </c>
      <c r="F10" s="37"/>
      <c r="G10" s="33"/>
      <c r="H10" s="33"/>
      <c r="I10" s="77"/>
      <c r="J10" s="33"/>
    </row>
    <row r="11" spans="1:10" s="13" customFormat="1" ht="20.100000000000001" customHeight="1" x14ac:dyDescent="0.2">
      <c r="A11" s="141" t="s">
        <v>18</v>
      </c>
      <c r="B11" s="142"/>
      <c r="C11" s="83">
        <f>SUM(C3:C10)</f>
        <v>4350903</v>
      </c>
      <c r="D11" s="75">
        <f>SUM(D3:D10)</f>
        <v>1</v>
      </c>
      <c r="E11" s="76">
        <f>IF(C11=0,0,(C11-'Sep 25'!C11)/'Sep 25'!C11)</f>
        <v>5.4040964891079863E-4</v>
      </c>
      <c r="F11" s="38"/>
      <c r="G11" s="27"/>
      <c r="H11" s="27"/>
      <c r="I11" s="78"/>
      <c r="J11" s="27"/>
    </row>
    <row r="14" spans="1:10" s="24" customFormat="1" ht="20.100000000000001" customHeight="1" x14ac:dyDescent="0.2">
      <c r="A14" s="141" t="s">
        <v>11</v>
      </c>
      <c r="B14" s="141"/>
      <c r="C14" s="148" t="s">
        <v>1</v>
      </c>
      <c r="D14" s="144"/>
      <c r="E14" s="144"/>
      <c r="F14" s="144"/>
      <c r="G14" s="144"/>
      <c r="H14" s="144"/>
      <c r="I14" s="144"/>
      <c r="J14" s="182"/>
    </row>
    <row r="15" spans="1:10" s="24" customFormat="1" ht="39.950000000000003" customHeight="1" x14ac:dyDescent="0.2">
      <c r="A15" s="141"/>
      <c r="B15" s="141"/>
      <c r="C15" s="70" t="s">
        <v>21</v>
      </c>
      <c r="D15" s="70" t="s">
        <v>12</v>
      </c>
      <c r="E15" s="70" t="s">
        <v>13</v>
      </c>
      <c r="F15" s="70" t="s">
        <v>14</v>
      </c>
      <c r="G15" s="70" t="s">
        <v>15</v>
      </c>
      <c r="H15" s="70" t="s">
        <v>16</v>
      </c>
      <c r="I15" s="70" t="s">
        <v>2</v>
      </c>
      <c r="J15" s="10" t="s">
        <v>26</v>
      </c>
    </row>
    <row r="16" spans="1:10" s="24" customFormat="1" ht="20.100000000000001" customHeight="1" x14ac:dyDescent="0.2">
      <c r="A16" s="140" t="s">
        <v>17</v>
      </c>
      <c r="B16" s="22" t="s">
        <v>3</v>
      </c>
      <c r="C16" s="105">
        <v>8944</v>
      </c>
      <c r="D16" s="105">
        <v>21403</v>
      </c>
      <c r="E16" s="105">
        <v>111977</v>
      </c>
      <c r="F16" s="105">
        <v>197177</v>
      </c>
      <c r="G16" s="105">
        <v>196649</v>
      </c>
      <c r="H16" s="105">
        <v>348584</v>
      </c>
      <c r="I16" s="105">
        <v>884734</v>
      </c>
      <c r="J16" s="87">
        <f>I16/'ABS Estimated Population'!D3</f>
        <v>0.2534484363832204</v>
      </c>
    </row>
    <row r="17" spans="1:11" s="24" customFormat="1" ht="20.100000000000001" customHeight="1" x14ac:dyDescent="0.2">
      <c r="A17" s="140"/>
      <c r="B17" s="22" t="s">
        <v>4</v>
      </c>
      <c r="C17" s="105">
        <v>9055</v>
      </c>
      <c r="D17" s="105">
        <v>26319</v>
      </c>
      <c r="E17" s="105">
        <v>38896</v>
      </c>
      <c r="F17" s="105">
        <v>60687</v>
      </c>
      <c r="G17" s="105">
        <v>49434</v>
      </c>
      <c r="H17" s="105">
        <v>76193</v>
      </c>
      <c r="I17" s="105">
        <v>260584</v>
      </c>
      <c r="J17" s="87">
        <f>I17/'ABS Estimated Population'!D4</f>
        <v>9.0265079021433214E-2</v>
      </c>
    </row>
    <row r="18" spans="1:11" s="24" customFormat="1" ht="20.100000000000001" customHeight="1" x14ac:dyDescent="0.2">
      <c r="A18" s="140"/>
      <c r="B18" s="22" t="s">
        <v>5</v>
      </c>
      <c r="C18" s="105">
        <v>7833</v>
      </c>
      <c r="D18" s="105">
        <v>21470</v>
      </c>
      <c r="E18" s="105">
        <v>72906</v>
      </c>
      <c r="F18" s="105">
        <v>78696</v>
      </c>
      <c r="G18" s="105">
        <v>63100</v>
      </c>
      <c r="H18" s="105">
        <v>70497</v>
      </c>
      <c r="I18" s="105">
        <v>314502</v>
      </c>
      <c r="J18" s="87">
        <f>I18/'ABS Estimated Population'!D5</f>
        <v>0.13739057423652609</v>
      </c>
    </row>
    <row r="19" spans="1:11" s="24" customFormat="1" ht="20.100000000000001" customHeight="1" x14ac:dyDescent="0.2">
      <c r="A19" s="140"/>
      <c r="B19" s="22" t="s">
        <v>6</v>
      </c>
      <c r="C19" s="105">
        <v>33174</v>
      </c>
      <c r="D19" s="105">
        <v>57987</v>
      </c>
      <c r="E19" s="105">
        <v>66590</v>
      </c>
      <c r="F19" s="105">
        <v>61714</v>
      </c>
      <c r="G19" s="105">
        <v>58292</v>
      </c>
      <c r="H19" s="105">
        <v>102414</v>
      </c>
      <c r="I19" s="105">
        <v>380171</v>
      </c>
      <c r="J19" s="88">
        <f>I19/'ABS Estimated Population'!D6</f>
        <v>0.48208099375605501</v>
      </c>
    </row>
    <row r="20" spans="1:11" s="24" customFormat="1" ht="20.100000000000001" customHeight="1" x14ac:dyDescent="0.2">
      <c r="A20" s="140"/>
      <c r="B20" s="22" t="s">
        <v>7</v>
      </c>
      <c r="C20" s="105">
        <v>3453</v>
      </c>
      <c r="D20" s="105">
        <v>9285</v>
      </c>
      <c r="E20" s="105">
        <v>17509</v>
      </c>
      <c r="F20" s="105">
        <v>47708</v>
      </c>
      <c r="G20" s="105">
        <v>52645</v>
      </c>
      <c r="H20" s="105">
        <v>90548</v>
      </c>
      <c r="I20" s="105">
        <v>221148</v>
      </c>
      <c r="J20" s="88">
        <f>I20/'ABS Estimated Population'!D7</f>
        <v>0.18438664933535995</v>
      </c>
    </row>
    <row r="21" spans="1:11" s="24" customFormat="1" ht="20.100000000000001" customHeight="1" x14ac:dyDescent="0.2">
      <c r="A21" s="140"/>
      <c r="B21" s="22" t="s">
        <v>8</v>
      </c>
      <c r="C21" s="105">
        <v>827</v>
      </c>
      <c r="D21" s="105">
        <v>2370</v>
      </c>
      <c r="E21" s="105">
        <v>4517</v>
      </c>
      <c r="F21" s="105">
        <v>13746</v>
      </c>
      <c r="G21" s="105">
        <v>15664</v>
      </c>
      <c r="H21" s="105">
        <v>30340</v>
      </c>
      <c r="I21" s="105">
        <v>67464</v>
      </c>
      <c r="J21" s="88">
        <f>I21/'ABS Estimated Population'!D8</f>
        <v>0.27959832400150858</v>
      </c>
    </row>
    <row r="22" spans="1:11" s="24" customFormat="1" ht="20.100000000000001" customHeight="1" x14ac:dyDescent="0.2">
      <c r="A22" s="140"/>
      <c r="B22" s="22" t="s">
        <v>9</v>
      </c>
      <c r="C22" s="105">
        <v>219</v>
      </c>
      <c r="D22" s="105">
        <v>824</v>
      </c>
      <c r="E22" s="105">
        <v>789</v>
      </c>
      <c r="F22" s="105">
        <v>1022</v>
      </c>
      <c r="G22" s="105">
        <v>967</v>
      </c>
      <c r="H22" s="105">
        <v>827</v>
      </c>
      <c r="I22" s="105">
        <v>4648</v>
      </c>
      <c r="J22" s="88">
        <f>I22/'ABS Estimated Population'!D9</f>
        <v>4.6669946682999806E-2</v>
      </c>
    </row>
    <row r="23" spans="1:11" s="24" customFormat="1" ht="20.100000000000001" customHeight="1" x14ac:dyDescent="0.2">
      <c r="A23" s="140"/>
      <c r="B23" s="22" t="s">
        <v>10</v>
      </c>
      <c r="C23" s="105">
        <v>1013</v>
      </c>
      <c r="D23" s="105">
        <v>2845</v>
      </c>
      <c r="E23" s="105">
        <v>2879</v>
      </c>
      <c r="F23" s="105">
        <v>3867</v>
      </c>
      <c r="G23" s="105">
        <v>3201</v>
      </c>
      <c r="H23" s="105">
        <v>4046</v>
      </c>
      <c r="I23" s="105">
        <v>17851</v>
      </c>
      <c r="J23" s="88">
        <f>I23/'ABS Estimated Population'!D10</f>
        <v>8.9400275447602359E-2</v>
      </c>
    </row>
    <row r="24" spans="1:11" s="24" customFormat="1" ht="20.100000000000001" customHeight="1" x14ac:dyDescent="0.2">
      <c r="A24" s="141" t="s">
        <v>18</v>
      </c>
      <c r="B24" s="142"/>
      <c r="C24" s="99">
        <f t="shared" ref="C24:I24" si="0">SUM(C16:C23)</f>
        <v>64518</v>
      </c>
      <c r="D24" s="99">
        <f t="shared" si="0"/>
        <v>142503</v>
      </c>
      <c r="E24" s="99">
        <f t="shared" si="0"/>
        <v>316063</v>
      </c>
      <c r="F24" s="99">
        <f t="shared" si="0"/>
        <v>464617</v>
      </c>
      <c r="G24" s="99">
        <f t="shared" si="0"/>
        <v>439952</v>
      </c>
      <c r="H24" s="99">
        <f t="shared" si="0"/>
        <v>723449</v>
      </c>
      <c r="I24" s="99">
        <f t="shared" si="0"/>
        <v>2151102</v>
      </c>
      <c r="J24" s="89">
        <f>I24/'ABS Estimated Population'!D11</f>
        <v>0.19214329297622279</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70" t="s">
        <v>21</v>
      </c>
      <c r="D28" s="70" t="s">
        <v>12</v>
      </c>
      <c r="E28" s="70" t="s">
        <v>13</v>
      </c>
      <c r="F28" s="70" t="s">
        <v>14</v>
      </c>
      <c r="G28" s="70" t="s">
        <v>15</v>
      </c>
      <c r="H28" s="70" t="s">
        <v>16</v>
      </c>
      <c r="I28" s="70" t="s">
        <v>2</v>
      </c>
      <c r="J28" s="10" t="s">
        <v>26</v>
      </c>
    </row>
    <row r="29" spans="1:11" s="24" customFormat="1" ht="20.100000000000001" customHeight="1" x14ac:dyDescent="0.2">
      <c r="A29" s="140" t="s">
        <v>17</v>
      </c>
      <c r="B29" s="22" t="s">
        <v>3</v>
      </c>
      <c r="C29" s="105">
        <v>2900</v>
      </c>
      <c r="D29" s="105">
        <v>8386</v>
      </c>
      <c r="E29" s="105">
        <v>114840</v>
      </c>
      <c r="F29" s="105">
        <v>204060</v>
      </c>
      <c r="G29" s="105">
        <v>208284</v>
      </c>
      <c r="H29" s="105">
        <v>403609</v>
      </c>
      <c r="I29" s="105">
        <v>942079</v>
      </c>
      <c r="J29" s="88">
        <f>I29/'ABS Estimated Population'!C3</f>
        <v>0.27684551875529878</v>
      </c>
      <c r="K29" s="31"/>
    </row>
    <row r="30" spans="1:11" s="24" customFormat="1" ht="20.100000000000001" customHeight="1" x14ac:dyDescent="0.2">
      <c r="A30" s="140"/>
      <c r="B30" s="22" t="s">
        <v>4</v>
      </c>
      <c r="C30" s="105">
        <v>3051</v>
      </c>
      <c r="D30" s="105">
        <v>11497</v>
      </c>
      <c r="E30" s="105">
        <v>29278</v>
      </c>
      <c r="F30" s="105">
        <v>44265</v>
      </c>
      <c r="G30" s="105">
        <v>39262</v>
      </c>
      <c r="H30" s="105">
        <v>63587</v>
      </c>
      <c r="I30" s="105">
        <v>190940</v>
      </c>
      <c r="J30" s="88">
        <f>I30/'ABS Estimated Population'!C4</f>
        <v>6.899028629487404E-2</v>
      </c>
      <c r="K30" s="31"/>
    </row>
    <row r="31" spans="1:11" s="24" customFormat="1" ht="20.100000000000001" customHeight="1" x14ac:dyDescent="0.2">
      <c r="A31" s="140"/>
      <c r="B31" s="22" t="s">
        <v>5</v>
      </c>
      <c r="C31" s="105">
        <v>2347</v>
      </c>
      <c r="D31" s="105">
        <v>7919</v>
      </c>
      <c r="E31" s="105">
        <v>78630</v>
      </c>
      <c r="F31" s="105">
        <v>89402</v>
      </c>
      <c r="G31" s="105">
        <v>68143</v>
      </c>
      <c r="H31" s="105">
        <v>78716</v>
      </c>
      <c r="I31" s="105">
        <v>325157</v>
      </c>
      <c r="J31" s="88">
        <f>I31/'ABS Estimated Population'!C5</f>
        <v>0.14734080828842741</v>
      </c>
      <c r="K31" s="31"/>
    </row>
    <row r="32" spans="1:11" s="24" customFormat="1" ht="20.100000000000001" customHeight="1" x14ac:dyDescent="0.2">
      <c r="A32" s="140"/>
      <c r="B32" s="22" t="s">
        <v>6</v>
      </c>
      <c r="C32" s="105">
        <v>31797</v>
      </c>
      <c r="D32" s="105">
        <v>67783</v>
      </c>
      <c r="E32" s="105">
        <v>78640</v>
      </c>
      <c r="F32" s="105">
        <v>71572</v>
      </c>
      <c r="G32" s="105">
        <v>64934</v>
      </c>
      <c r="H32" s="105">
        <v>117827</v>
      </c>
      <c r="I32" s="105">
        <v>432553</v>
      </c>
      <c r="J32" s="88">
        <f>I32/'ABS Estimated Population'!C6</f>
        <v>0.56937268741254787</v>
      </c>
      <c r="K32" s="31"/>
    </row>
    <row r="33" spans="1:12" s="24" customFormat="1" ht="20.100000000000001" customHeight="1" x14ac:dyDescent="0.2">
      <c r="A33" s="140"/>
      <c r="B33" s="22" t="s">
        <v>7</v>
      </c>
      <c r="C33" s="105">
        <v>1100</v>
      </c>
      <c r="D33" s="105">
        <v>3524</v>
      </c>
      <c r="E33" s="105">
        <v>15136</v>
      </c>
      <c r="F33" s="105">
        <v>47242</v>
      </c>
      <c r="G33" s="105">
        <v>53481</v>
      </c>
      <c r="H33" s="105">
        <v>98332</v>
      </c>
      <c r="I33" s="105">
        <v>218815</v>
      </c>
      <c r="J33" s="88">
        <f>I33/'ABS Estimated Population'!C7</f>
        <v>0.18235738263423351</v>
      </c>
      <c r="K33" s="31"/>
    </row>
    <row r="34" spans="1:12" s="24" customFormat="1" ht="20.100000000000001" customHeight="1" x14ac:dyDescent="0.2">
      <c r="A34" s="140"/>
      <c r="B34" s="22" t="s">
        <v>8</v>
      </c>
      <c r="C34" s="105">
        <v>232</v>
      </c>
      <c r="D34" s="105">
        <v>865</v>
      </c>
      <c r="E34" s="105">
        <v>3861</v>
      </c>
      <c r="F34" s="105">
        <v>14205</v>
      </c>
      <c r="G34" s="105">
        <v>16067</v>
      </c>
      <c r="H34" s="105">
        <v>33829</v>
      </c>
      <c r="I34" s="105">
        <v>69059</v>
      </c>
      <c r="J34" s="88">
        <f>I34/'ABS Estimated Population'!C8</f>
        <v>0.29561409516634418</v>
      </c>
      <c r="K34" s="31"/>
    </row>
    <row r="35" spans="1:12" s="24" customFormat="1" ht="20.100000000000001" customHeight="1" x14ac:dyDescent="0.2">
      <c r="A35" s="140"/>
      <c r="B35" s="22" t="s">
        <v>9</v>
      </c>
      <c r="C35" s="105">
        <v>91</v>
      </c>
      <c r="D35" s="105">
        <v>336</v>
      </c>
      <c r="E35" s="105">
        <v>521</v>
      </c>
      <c r="F35" s="105">
        <v>824</v>
      </c>
      <c r="G35" s="105">
        <v>931</v>
      </c>
      <c r="H35" s="105">
        <v>944</v>
      </c>
      <c r="I35" s="105">
        <v>3647</v>
      </c>
      <c r="J35" s="88">
        <f>I35/'ABS Estimated Population'!C9</f>
        <v>3.4805596381057818E-2</v>
      </c>
      <c r="K35" s="31"/>
    </row>
    <row r="36" spans="1:12" s="24" customFormat="1" ht="20.100000000000001" customHeight="1" x14ac:dyDescent="0.2">
      <c r="A36" s="140"/>
      <c r="B36" s="22" t="s">
        <v>10</v>
      </c>
      <c r="C36" s="105">
        <v>367</v>
      </c>
      <c r="D36" s="105">
        <v>1353</v>
      </c>
      <c r="E36" s="105">
        <v>1846</v>
      </c>
      <c r="F36" s="105">
        <v>2783</v>
      </c>
      <c r="G36" s="105">
        <v>2605</v>
      </c>
      <c r="H36" s="105">
        <v>3468</v>
      </c>
      <c r="I36" s="105">
        <v>12422</v>
      </c>
      <c r="J36" s="88">
        <f>I36/'ABS Estimated Population'!C10</f>
        <v>6.5332526888789544E-2</v>
      </c>
      <c r="K36" s="31"/>
    </row>
    <row r="37" spans="1:12" s="24" customFormat="1" ht="20.100000000000001" customHeight="1" x14ac:dyDescent="0.2">
      <c r="A37" s="141" t="s">
        <v>18</v>
      </c>
      <c r="B37" s="142"/>
      <c r="C37" s="99">
        <f>SUM(C29:C36)</f>
        <v>41885</v>
      </c>
      <c r="D37" s="99">
        <f t="shared" ref="D37:I37" si="1">SUM(D29:D36)</f>
        <v>101663</v>
      </c>
      <c r="E37" s="99">
        <f t="shared" si="1"/>
        <v>322752</v>
      </c>
      <c r="F37" s="99">
        <f t="shared" si="1"/>
        <v>474353</v>
      </c>
      <c r="G37" s="99">
        <f t="shared" si="1"/>
        <v>453707</v>
      </c>
      <c r="H37" s="99">
        <f t="shared" si="1"/>
        <v>800312</v>
      </c>
      <c r="I37" s="99">
        <f t="shared" si="1"/>
        <v>2194672</v>
      </c>
      <c r="J37" s="89">
        <f>I37/'ABS Estimated Population'!C11</f>
        <v>0.20198479025093205</v>
      </c>
    </row>
    <row r="40" spans="1:12" s="24" customFormat="1" ht="20.100000000000001" customHeight="1" x14ac:dyDescent="0.2">
      <c r="A40" s="141" t="s">
        <v>11</v>
      </c>
      <c r="B40" s="147"/>
      <c r="C40" s="147"/>
      <c r="D40" s="146" t="s">
        <v>20</v>
      </c>
      <c r="E40" s="146"/>
      <c r="F40" s="146"/>
      <c r="G40" s="146"/>
      <c r="H40" s="146"/>
      <c r="I40" s="146"/>
      <c r="J40" s="146"/>
      <c r="K40" s="34">
        <v>2851885</v>
      </c>
      <c r="L40" s="34"/>
    </row>
    <row r="41" spans="1:12" s="24" customFormat="1" ht="20.100000000000001" customHeight="1" x14ac:dyDescent="0.2">
      <c r="A41" s="147"/>
      <c r="B41" s="147"/>
      <c r="C41" s="147"/>
      <c r="D41" s="70" t="s">
        <v>21</v>
      </c>
      <c r="E41" s="70" t="s">
        <v>12</v>
      </c>
      <c r="F41" s="70" t="s">
        <v>13</v>
      </c>
      <c r="G41" s="70" t="s">
        <v>14</v>
      </c>
      <c r="H41" s="70" t="s">
        <v>15</v>
      </c>
      <c r="I41" s="70" t="s">
        <v>16</v>
      </c>
      <c r="J41" s="70" t="s">
        <v>2</v>
      </c>
    </row>
    <row r="42" spans="1:12" s="24" customFormat="1" ht="20.100000000000001" customHeight="1" x14ac:dyDescent="0.2">
      <c r="A42" s="140" t="s">
        <v>17</v>
      </c>
      <c r="B42" s="163"/>
      <c r="C42" s="22" t="s">
        <v>3</v>
      </c>
      <c r="D42" s="105">
        <v>5</v>
      </c>
      <c r="E42" s="105">
        <v>8</v>
      </c>
      <c r="F42" s="105">
        <v>5</v>
      </c>
      <c r="G42" s="105">
        <v>3</v>
      </c>
      <c r="H42" s="105">
        <v>14</v>
      </c>
      <c r="I42" s="105">
        <v>16</v>
      </c>
      <c r="J42" s="105">
        <v>51</v>
      </c>
    </row>
    <row r="43" spans="1:12" s="24" customFormat="1" ht="20.100000000000001" customHeight="1" x14ac:dyDescent="0.2">
      <c r="A43" s="163"/>
      <c r="B43" s="163"/>
      <c r="C43" s="22" t="s">
        <v>4</v>
      </c>
      <c r="D43" s="105">
        <v>11</v>
      </c>
      <c r="E43" s="105">
        <v>11</v>
      </c>
      <c r="F43" s="105">
        <v>661</v>
      </c>
      <c r="G43" s="105">
        <v>1244</v>
      </c>
      <c r="H43" s="105">
        <v>767</v>
      </c>
      <c r="I43" s="105">
        <v>998</v>
      </c>
      <c r="J43" s="105">
        <v>3692</v>
      </c>
    </row>
    <row r="44" spans="1:12" s="24" customFormat="1" ht="20.100000000000001" customHeight="1" x14ac:dyDescent="0.2">
      <c r="A44" s="163"/>
      <c r="B44" s="163"/>
      <c r="C44" s="22" t="s">
        <v>5</v>
      </c>
      <c r="D44" s="105">
        <v>2</v>
      </c>
      <c r="E44" s="105">
        <v>5</v>
      </c>
      <c r="F44" s="105">
        <v>6</v>
      </c>
      <c r="G44" s="105">
        <v>1</v>
      </c>
      <c r="H44" s="105">
        <v>0</v>
      </c>
      <c r="I44" s="105">
        <v>1</v>
      </c>
      <c r="J44" s="105">
        <v>15</v>
      </c>
    </row>
    <row r="45" spans="1:12" s="24" customFormat="1" ht="20.100000000000001" customHeight="1" x14ac:dyDescent="0.2">
      <c r="A45" s="163"/>
      <c r="B45" s="163"/>
      <c r="C45" s="22" t="s">
        <v>6</v>
      </c>
      <c r="D45" s="105">
        <v>4</v>
      </c>
      <c r="E45" s="105">
        <v>4</v>
      </c>
      <c r="F45" s="105">
        <v>16</v>
      </c>
      <c r="G45" s="105">
        <v>26</v>
      </c>
      <c r="H45" s="105">
        <v>10</v>
      </c>
      <c r="I45" s="105">
        <v>15</v>
      </c>
      <c r="J45" s="105">
        <v>75</v>
      </c>
    </row>
    <row r="46" spans="1:12" s="24" customFormat="1" ht="20.100000000000001" customHeight="1" x14ac:dyDescent="0.2">
      <c r="A46" s="163"/>
      <c r="B46" s="163"/>
      <c r="C46" s="22" t="s">
        <v>7</v>
      </c>
      <c r="D46" s="105">
        <v>2</v>
      </c>
      <c r="E46" s="105">
        <v>5</v>
      </c>
      <c r="F46" s="105">
        <v>110</v>
      </c>
      <c r="G46" s="105">
        <v>382</v>
      </c>
      <c r="H46" s="105">
        <v>302</v>
      </c>
      <c r="I46" s="105">
        <v>487</v>
      </c>
      <c r="J46" s="105">
        <v>1288</v>
      </c>
    </row>
    <row r="47" spans="1:12" s="24" customFormat="1" ht="20.100000000000001" customHeight="1" x14ac:dyDescent="0.2">
      <c r="A47" s="163"/>
      <c r="B47" s="163"/>
      <c r="C47" s="22" t="s">
        <v>8</v>
      </c>
      <c r="D47" s="105">
        <v>4</v>
      </c>
      <c r="E47" s="105">
        <v>1</v>
      </c>
      <c r="F47" s="105">
        <v>0</v>
      </c>
      <c r="G47" s="105">
        <v>2</v>
      </c>
      <c r="H47" s="105">
        <v>0</v>
      </c>
      <c r="I47" s="105">
        <v>0</v>
      </c>
      <c r="J47" s="105">
        <v>7</v>
      </c>
    </row>
    <row r="48" spans="1:12" s="24" customFormat="1" ht="20.100000000000001" customHeight="1" x14ac:dyDescent="0.2">
      <c r="A48" s="163"/>
      <c r="B48" s="163"/>
      <c r="C48" s="22" t="s">
        <v>9</v>
      </c>
      <c r="D48" s="105">
        <v>0</v>
      </c>
      <c r="E48" s="105">
        <v>0</v>
      </c>
      <c r="F48" s="105">
        <v>0</v>
      </c>
      <c r="G48" s="105">
        <v>0</v>
      </c>
      <c r="H48" s="105">
        <v>0</v>
      </c>
      <c r="I48" s="105">
        <v>0</v>
      </c>
      <c r="J48" s="105">
        <v>0</v>
      </c>
    </row>
    <row r="49" spans="1:14" s="24" customFormat="1" ht="20.100000000000001" customHeight="1" x14ac:dyDescent="0.2">
      <c r="A49" s="163"/>
      <c r="B49" s="163"/>
      <c r="C49" s="22" t="s">
        <v>10</v>
      </c>
      <c r="D49" s="105">
        <v>1</v>
      </c>
      <c r="E49" s="105">
        <v>0</v>
      </c>
      <c r="F49" s="105">
        <v>0</v>
      </c>
      <c r="G49" s="105">
        <v>0</v>
      </c>
      <c r="H49" s="105">
        <v>0</v>
      </c>
      <c r="I49" s="105">
        <v>0</v>
      </c>
      <c r="J49" s="105">
        <v>1</v>
      </c>
    </row>
    <row r="50" spans="1:14" s="24" customFormat="1" ht="20.100000000000001" customHeight="1" x14ac:dyDescent="0.2">
      <c r="A50" s="141" t="s">
        <v>18</v>
      </c>
      <c r="B50" s="147"/>
      <c r="C50" s="147"/>
      <c r="D50" s="100">
        <f t="shared" ref="D50:J50" si="2">SUM(D42:D49)</f>
        <v>29</v>
      </c>
      <c r="E50" s="100">
        <f t="shared" si="2"/>
        <v>34</v>
      </c>
      <c r="F50" s="100">
        <f t="shared" si="2"/>
        <v>798</v>
      </c>
      <c r="G50" s="100">
        <f t="shared" si="2"/>
        <v>1658</v>
      </c>
      <c r="H50" s="100">
        <f t="shared" si="2"/>
        <v>1093</v>
      </c>
      <c r="I50" s="100">
        <f t="shared" si="2"/>
        <v>1517</v>
      </c>
      <c r="J50" s="100">
        <f t="shared" si="2"/>
        <v>5129</v>
      </c>
    </row>
    <row r="51" spans="1:14" s="24" customFormat="1" ht="20.100000000000001" customHeight="1" x14ac:dyDescent="0.2">
      <c r="A51" s="33"/>
      <c r="B51" s="33"/>
      <c r="C51" s="33"/>
      <c r="D51" s="33"/>
      <c r="E51" s="33"/>
      <c r="F51" s="33"/>
      <c r="G51" s="33"/>
      <c r="H51" s="33"/>
      <c r="I51" s="77"/>
      <c r="J51" s="33"/>
    </row>
    <row r="52" spans="1:14" s="13" customFormat="1" ht="20.100000000000001" customHeight="1" x14ac:dyDescent="0.2">
      <c r="A52" s="166" t="s">
        <v>19</v>
      </c>
      <c r="B52" s="209"/>
      <c r="C52" s="209"/>
      <c r="D52" s="209"/>
      <c r="E52" s="209"/>
      <c r="F52" s="209"/>
      <c r="G52" s="209"/>
      <c r="H52" s="209"/>
      <c r="I52" s="209"/>
      <c r="J52" s="209"/>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207" t="s">
        <v>59</v>
      </c>
      <c r="B59" s="208"/>
      <c r="C59" s="208"/>
      <c r="D59" s="208"/>
      <c r="E59" s="208"/>
      <c r="F59" s="208"/>
      <c r="G59" s="208"/>
      <c r="H59" s="208"/>
      <c r="I59" s="208"/>
      <c r="J59" s="208"/>
      <c r="K59" s="26"/>
      <c r="L59" s="26"/>
    </row>
    <row r="60" spans="1:14" ht="20.100000000000001" customHeight="1" x14ac:dyDescent="0.2">
      <c r="A60" s="90"/>
      <c r="B60" s="90"/>
      <c r="C60" s="90"/>
      <c r="D60" s="90"/>
      <c r="E60" s="90"/>
      <c r="F60" s="90"/>
      <c r="G60" s="90"/>
      <c r="H60" s="90"/>
      <c r="I60" s="91"/>
      <c r="J60" s="90"/>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31/10/2025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tabSelected="1" view="pageLayout" zoomScaleNormal="100" workbookViewId="0">
      <selection activeCell="C1" sqref="A1:XFD1"/>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19.5" customHeight="1" x14ac:dyDescent="0.2">
      <c r="A1" s="152" t="s">
        <v>11</v>
      </c>
      <c r="B1" s="173"/>
      <c r="C1" s="180"/>
      <c r="D1" s="180"/>
      <c r="E1" s="180"/>
    </row>
    <row r="2" spans="1:15" s="13" customFormat="1" ht="50.1" customHeight="1" x14ac:dyDescent="0.2">
      <c r="A2" s="173"/>
      <c r="B2" s="173"/>
      <c r="C2" s="10" t="s">
        <v>22</v>
      </c>
      <c r="D2" s="10" t="s">
        <v>23</v>
      </c>
      <c r="E2" s="14" t="s">
        <v>24</v>
      </c>
      <c r="F2" s="36"/>
    </row>
    <row r="3" spans="1:15" s="24" customFormat="1" ht="20.100000000000001" customHeight="1" x14ac:dyDescent="0.2">
      <c r="A3" s="176" t="s">
        <v>17</v>
      </c>
      <c r="B3" s="22" t="s">
        <v>3</v>
      </c>
      <c r="C3" s="108">
        <v>1826721</v>
      </c>
      <c r="D3" s="106">
        <v>0.41959999999999997</v>
      </c>
      <c r="E3" s="16">
        <f>IF(C3=0,0,(C3-'Oct 25'!C3)/'Oct 25'!C3)</f>
        <v>-7.8276215416144823E-5</v>
      </c>
      <c r="F3" s="37"/>
      <c r="N3" s="30"/>
      <c r="O3" s="30"/>
    </row>
    <row r="4" spans="1:15" s="24" customFormat="1" ht="20.100000000000001" customHeight="1" x14ac:dyDescent="0.2">
      <c r="A4" s="176"/>
      <c r="B4" s="22" t="s">
        <v>4</v>
      </c>
      <c r="C4" s="108">
        <v>455230</v>
      </c>
      <c r="D4" s="106">
        <v>0.1046</v>
      </c>
      <c r="E4" s="16">
        <f>IF(C4=0,0,(C4-'Oct 25'!C4)/'Oct 25'!C4)</f>
        <v>3.075463076869003E-5</v>
      </c>
      <c r="F4" s="37"/>
      <c r="N4" s="30"/>
      <c r="O4" s="30"/>
    </row>
    <row r="5" spans="1:15" s="24" customFormat="1" ht="20.100000000000001" customHeight="1" x14ac:dyDescent="0.2">
      <c r="A5" s="176"/>
      <c r="B5" s="22" t="s">
        <v>5</v>
      </c>
      <c r="C5" s="108">
        <v>639939</v>
      </c>
      <c r="D5" s="106">
        <v>0.14699999999999999</v>
      </c>
      <c r="E5" s="16">
        <f>IF(C5=0,0,(C5-'Oct 25'!C5)/'Oct 25'!C5)</f>
        <v>4.1427352057454267E-4</v>
      </c>
      <c r="F5" s="37"/>
      <c r="N5" s="30"/>
      <c r="O5" s="30"/>
    </row>
    <row r="6" spans="1:15" s="24" customFormat="1" ht="20.100000000000001" customHeight="1" x14ac:dyDescent="0.2">
      <c r="A6" s="176"/>
      <c r="B6" s="22" t="s">
        <v>6</v>
      </c>
      <c r="C6" s="108">
        <v>814253</v>
      </c>
      <c r="D6" s="106">
        <v>0.187</v>
      </c>
      <c r="E6" s="16">
        <f>IF(C6=0,0,(C6-'Oct 25'!C6)/'Oct 25'!C6)</f>
        <v>1.7888801536419213E-3</v>
      </c>
      <c r="F6" s="37"/>
      <c r="N6" s="30"/>
      <c r="O6" s="30"/>
    </row>
    <row r="7" spans="1:15" s="24" customFormat="1" ht="20.100000000000001" customHeight="1" x14ac:dyDescent="0.2">
      <c r="A7" s="176"/>
      <c r="B7" s="22" t="s">
        <v>7</v>
      </c>
      <c r="C7" s="108">
        <v>441732</v>
      </c>
      <c r="D7" s="106">
        <v>0.10150000000000001</v>
      </c>
      <c r="E7" s="16">
        <f>IF(C7=0,0,(C7-'Oct 25'!C7)/'Oct 25'!C7)</f>
        <v>1.0900825153937327E-3</v>
      </c>
      <c r="F7" s="37"/>
      <c r="N7" s="30"/>
      <c r="O7" s="30"/>
    </row>
    <row r="8" spans="1:15" s="24" customFormat="1" ht="20.100000000000001" customHeight="1" x14ac:dyDescent="0.2">
      <c r="A8" s="176"/>
      <c r="B8" s="22" t="s">
        <v>8</v>
      </c>
      <c r="C8" s="108">
        <v>136523</v>
      </c>
      <c r="D8" s="106">
        <v>3.1399999999999997E-2</v>
      </c>
      <c r="E8" s="16">
        <f>IF(C8=0,0,(C8-'Oct 25'!C8)/'Oct 25'!C8)</f>
        <v>-5.1270782978100048E-5</v>
      </c>
      <c r="F8" s="37"/>
      <c r="N8" s="30"/>
      <c r="O8" s="30"/>
    </row>
    <row r="9" spans="1:15" s="24" customFormat="1" ht="20.100000000000001" customHeight="1" x14ac:dyDescent="0.2">
      <c r="A9" s="176"/>
      <c r="B9" s="22" t="s">
        <v>9</v>
      </c>
      <c r="C9" s="108">
        <v>8298</v>
      </c>
      <c r="D9" s="106">
        <v>1.9E-3</v>
      </c>
      <c r="E9" s="16">
        <f>IF(C9=0,0,(C9-'Oct 25'!C9)/'Oct 25'!C9)</f>
        <v>3.6166365280289331E-4</v>
      </c>
      <c r="F9" s="37"/>
      <c r="N9" s="30"/>
      <c r="O9" s="30"/>
    </row>
    <row r="10" spans="1:15" s="24" customFormat="1" ht="20.100000000000001" customHeight="1" x14ac:dyDescent="0.2">
      <c r="A10" s="176"/>
      <c r="B10" s="22" t="s">
        <v>10</v>
      </c>
      <c r="C10" s="108">
        <v>30270</v>
      </c>
      <c r="D10" s="106">
        <v>7.0000000000000001E-3</v>
      </c>
      <c r="E10" s="16">
        <f>IF(C10=0,0,(C10-'Oct 25'!C10)/'Oct 25'!C10)</f>
        <v>-1.3212657726101605E-4</v>
      </c>
      <c r="F10" s="37"/>
      <c r="N10" s="30"/>
      <c r="O10" s="30"/>
    </row>
    <row r="11" spans="1:15" s="13" customFormat="1" ht="20.100000000000001" customHeight="1" x14ac:dyDescent="0.2">
      <c r="A11" s="141" t="s">
        <v>18</v>
      </c>
      <c r="B11" s="142"/>
      <c r="C11" s="62">
        <f>SUM(C3:C10)</f>
        <v>4352966</v>
      </c>
      <c r="D11" s="63">
        <f>SUM(D3:D10)</f>
        <v>1</v>
      </c>
      <c r="E11" s="63">
        <f>IF(C11=0,0,(C11-'Oct 25'!C11)/'Oct 25'!C11)</f>
        <v>4.7415444564036479E-4</v>
      </c>
      <c r="F11" s="38"/>
    </row>
    <row r="14" spans="1:15" s="24" customFormat="1" ht="20.100000000000001" customHeight="1" x14ac:dyDescent="0.2">
      <c r="A14" s="141" t="s">
        <v>11</v>
      </c>
      <c r="B14" s="141"/>
      <c r="C14" s="146" t="s">
        <v>1</v>
      </c>
      <c r="D14" s="163"/>
      <c r="E14" s="163"/>
      <c r="F14" s="163"/>
      <c r="G14" s="163"/>
      <c r="H14" s="163"/>
      <c r="I14" s="163"/>
      <c r="J14" s="147"/>
    </row>
    <row r="15" spans="1:15"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5" s="24" customFormat="1" ht="20.100000000000001" customHeight="1" x14ac:dyDescent="0.2">
      <c r="A16" s="176" t="s">
        <v>17</v>
      </c>
      <c r="B16" s="22" t="s">
        <v>3</v>
      </c>
      <c r="C16" s="108">
        <v>8802</v>
      </c>
      <c r="D16" s="108">
        <v>21464</v>
      </c>
      <c r="E16" s="108">
        <v>110698</v>
      </c>
      <c r="F16" s="108">
        <v>196768</v>
      </c>
      <c r="G16" s="108">
        <v>196843</v>
      </c>
      <c r="H16" s="108">
        <v>350064</v>
      </c>
      <c r="I16" s="108">
        <v>884639</v>
      </c>
      <c r="J16" s="71">
        <f>I16/'ABS Estimated Population'!D3</f>
        <v>0.25342122187416299</v>
      </c>
    </row>
    <row r="17" spans="1:10" s="24" customFormat="1" ht="20.100000000000001" customHeight="1" x14ac:dyDescent="0.2">
      <c r="A17" s="176"/>
      <c r="B17" s="22" t="s">
        <v>4</v>
      </c>
      <c r="C17" s="108">
        <v>8931</v>
      </c>
      <c r="D17" s="108">
        <v>26354</v>
      </c>
      <c r="E17" s="108">
        <v>38521</v>
      </c>
      <c r="F17" s="108">
        <v>60677</v>
      </c>
      <c r="G17" s="108">
        <v>49580</v>
      </c>
      <c r="H17" s="108">
        <v>76509</v>
      </c>
      <c r="I17" s="108">
        <v>260572</v>
      </c>
      <c r="J17" s="71">
        <f>I17/'ABS Estimated Population'!D4</f>
        <v>9.0260922277549255E-2</v>
      </c>
    </row>
    <row r="18" spans="1:10" s="24" customFormat="1" ht="20.100000000000001" customHeight="1" x14ac:dyDescent="0.2">
      <c r="A18" s="176"/>
      <c r="B18" s="22" t="s">
        <v>5</v>
      </c>
      <c r="C18" s="108">
        <v>7733</v>
      </c>
      <c r="D18" s="108">
        <v>21528</v>
      </c>
      <c r="E18" s="108">
        <v>72539</v>
      </c>
      <c r="F18" s="108">
        <v>78594</v>
      </c>
      <c r="G18" s="108">
        <v>63368</v>
      </c>
      <c r="H18" s="108">
        <v>70907</v>
      </c>
      <c r="I18" s="108">
        <v>314669</v>
      </c>
      <c r="J18" s="71">
        <f>I18/'ABS Estimated Population'!D5</f>
        <v>0.13746352838593531</v>
      </c>
    </row>
    <row r="19" spans="1:10" s="24" customFormat="1" ht="20.100000000000001" customHeight="1" x14ac:dyDescent="0.2">
      <c r="A19" s="176"/>
      <c r="B19" s="22" t="s">
        <v>6</v>
      </c>
      <c r="C19" s="108">
        <v>33152</v>
      </c>
      <c r="D19" s="108">
        <v>58125</v>
      </c>
      <c r="E19" s="108">
        <v>66578</v>
      </c>
      <c r="F19" s="108">
        <v>61823</v>
      </c>
      <c r="G19" s="108">
        <v>58312</v>
      </c>
      <c r="H19" s="108">
        <v>102923</v>
      </c>
      <c r="I19" s="108">
        <v>380913</v>
      </c>
      <c r="J19" s="72">
        <f>I19/'ABS Estimated Population'!D6</f>
        <v>0.48302189692164887</v>
      </c>
    </row>
    <row r="20" spans="1:10" s="24" customFormat="1" ht="20.100000000000001" customHeight="1" x14ac:dyDescent="0.2">
      <c r="A20" s="176"/>
      <c r="B20" s="22" t="s">
        <v>7</v>
      </c>
      <c r="C20" s="108">
        <v>3484</v>
      </c>
      <c r="D20" s="108">
        <v>9380</v>
      </c>
      <c r="E20" s="108">
        <v>17348</v>
      </c>
      <c r="F20" s="108">
        <v>47549</v>
      </c>
      <c r="G20" s="108">
        <v>52714</v>
      </c>
      <c r="H20" s="108">
        <v>90949</v>
      </c>
      <c r="I20" s="108">
        <v>221424</v>
      </c>
      <c r="J20" s="72">
        <f>I20/'ABS Estimated Population'!D7</f>
        <v>0.18461676995691909</v>
      </c>
    </row>
    <row r="21" spans="1:10" s="24" customFormat="1" ht="20.100000000000001" customHeight="1" x14ac:dyDescent="0.2">
      <c r="A21" s="176"/>
      <c r="B21" s="22" t="s">
        <v>8</v>
      </c>
      <c r="C21" s="108">
        <v>813</v>
      </c>
      <c r="D21" s="108">
        <v>2381</v>
      </c>
      <c r="E21" s="108">
        <v>4443</v>
      </c>
      <c r="F21" s="108">
        <v>13694</v>
      </c>
      <c r="G21" s="108">
        <v>15652</v>
      </c>
      <c r="H21" s="108">
        <v>30472</v>
      </c>
      <c r="I21" s="108">
        <v>67455</v>
      </c>
      <c r="J21" s="72">
        <f>I21/'ABS Estimated Population'!D8</f>
        <v>0.27956102433181784</v>
      </c>
    </row>
    <row r="22" spans="1:10" s="24" customFormat="1" ht="20.100000000000001" customHeight="1" x14ac:dyDescent="0.2">
      <c r="A22" s="176"/>
      <c r="B22" s="22" t="s">
        <v>9</v>
      </c>
      <c r="C22" s="108">
        <v>220</v>
      </c>
      <c r="D22" s="108">
        <v>815</v>
      </c>
      <c r="E22" s="108">
        <v>787</v>
      </c>
      <c r="F22" s="108">
        <v>1021</v>
      </c>
      <c r="G22" s="108">
        <v>970</v>
      </c>
      <c r="H22" s="108">
        <v>830</v>
      </c>
      <c r="I22" s="108">
        <v>4643</v>
      </c>
      <c r="J22" s="72">
        <f>I22/'ABS Estimated Population'!D9</f>
        <v>4.6619742351370078E-2</v>
      </c>
    </row>
    <row r="23" spans="1:10" s="24" customFormat="1" ht="20.100000000000001" customHeight="1" x14ac:dyDescent="0.2">
      <c r="A23" s="176"/>
      <c r="B23" s="22" t="s">
        <v>10</v>
      </c>
      <c r="C23" s="108">
        <v>1005</v>
      </c>
      <c r="D23" s="108">
        <v>2844</v>
      </c>
      <c r="E23" s="108">
        <v>2862</v>
      </c>
      <c r="F23" s="108">
        <v>3856</v>
      </c>
      <c r="G23" s="108">
        <v>3220</v>
      </c>
      <c r="H23" s="108">
        <v>4060</v>
      </c>
      <c r="I23" s="108">
        <v>17847</v>
      </c>
      <c r="J23" s="72">
        <f>I23/'ABS Estimated Population'!D10</f>
        <v>8.9380242894703893E-2</v>
      </c>
    </row>
    <row r="24" spans="1:10" s="24" customFormat="1" ht="20.100000000000001" customHeight="1" x14ac:dyDescent="0.2">
      <c r="A24" s="141" t="s">
        <v>18</v>
      </c>
      <c r="B24" s="142"/>
      <c r="C24" s="56">
        <f>SUM(C16:C23)</f>
        <v>64140</v>
      </c>
      <c r="D24" s="56">
        <f t="shared" ref="D24:I24" si="0">SUM(D16:D23)</f>
        <v>142891</v>
      </c>
      <c r="E24" s="56">
        <f t="shared" si="0"/>
        <v>313776</v>
      </c>
      <c r="F24" s="56">
        <f t="shared" si="0"/>
        <v>463982</v>
      </c>
      <c r="G24" s="56">
        <f t="shared" si="0"/>
        <v>440659</v>
      </c>
      <c r="H24" s="56">
        <f t="shared" si="0"/>
        <v>726714</v>
      </c>
      <c r="I24" s="56">
        <f t="shared" si="0"/>
        <v>2152162</v>
      </c>
      <c r="J24" s="73">
        <f>I24/'ABS Estimated Population'!D11</f>
        <v>0.19223797555778088</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2861</v>
      </c>
      <c r="D29" s="108">
        <v>8388</v>
      </c>
      <c r="E29" s="108">
        <v>113530</v>
      </c>
      <c r="F29" s="108">
        <v>203544</v>
      </c>
      <c r="G29" s="108">
        <v>208516</v>
      </c>
      <c r="H29" s="108">
        <v>405191</v>
      </c>
      <c r="I29" s="108">
        <v>942030</v>
      </c>
      <c r="J29" s="72">
        <f>I29/'ABS Estimated Population'!C3</f>
        <v>0.27683111929366233</v>
      </c>
    </row>
    <row r="30" spans="1:10" s="24" customFormat="1" ht="20.100000000000001" customHeight="1" x14ac:dyDescent="0.2">
      <c r="A30" s="140"/>
      <c r="B30" s="22" t="s">
        <v>4</v>
      </c>
      <c r="C30" s="108">
        <v>3038</v>
      </c>
      <c r="D30" s="108">
        <v>11502</v>
      </c>
      <c r="E30" s="108">
        <v>28909</v>
      </c>
      <c r="F30" s="108">
        <v>44352</v>
      </c>
      <c r="G30" s="108">
        <v>39326</v>
      </c>
      <c r="H30" s="108">
        <v>63836</v>
      </c>
      <c r="I30" s="108">
        <v>190963</v>
      </c>
      <c r="J30" s="72">
        <f>I30/'ABS Estimated Population'!C4</f>
        <v>6.8998596636262857E-2</v>
      </c>
    </row>
    <row r="31" spans="1:10" s="24" customFormat="1" ht="20.100000000000001" customHeight="1" x14ac:dyDescent="0.2">
      <c r="A31" s="140"/>
      <c r="B31" s="22" t="s">
        <v>5</v>
      </c>
      <c r="C31" s="108">
        <v>2337</v>
      </c>
      <c r="D31" s="108">
        <v>7898</v>
      </c>
      <c r="E31" s="108">
        <v>78100</v>
      </c>
      <c r="F31" s="108">
        <v>89335</v>
      </c>
      <c r="G31" s="108">
        <v>68422</v>
      </c>
      <c r="H31" s="108">
        <v>79163</v>
      </c>
      <c r="I31" s="108">
        <v>325255</v>
      </c>
      <c r="J31" s="72">
        <f>I31/'ABS Estimated Population'!C5</f>
        <v>0.14738521575685734</v>
      </c>
    </row>
    <row r="32" spans="1:10" s="24" customFormat="1" ht="20.100000000000001" customHeight="1" x14ac:dyDescent="0.2">
      <c r="A32" s="140"/>
      <c r="B32" s="22" t="s">
        <v>6</v>
      </c>
      <c r="C32" s="108">
        <v>31803</v>
      </c>
      <c r="D32" s="108">
        <v>67794</v>
      </c>
      <c r="E32" s="108">
        <v>78661</v>
      </c>
      <c r="F32" s="108">
        <v>71583</v>
      </c>
      <c r="G32" s="108">
        <v>65064</v>
      </c>
      <c r="H32" s="108">
        <v>118360</v>
      </c>
      <c r="I32" s="108">
        <v>433265</v>
      </c>
      <c r="J32" s="72">
        <f>I32/'ABS Estimated Population'!C6</f>
        <v>0.57030989823627976</v>
      </c>
    </row>
    <row r="33" spans="1:12" s="24" customFormat="1" ht="20.100000000000001" customHeight="1" x14ac:dyDescent="0.2">
      <c r="A33" s="140"/>
      <c r="B33" s="22" t="s">
        <v>7</v>
      </c>
      <c r="C33" s="108">
        <v>1122</v>
      </c>
      <c r="D33" s="108">
        <v>3560</v>
      </c>
      <c r="E33" s="108">
        <v>14940</v>
      </c>
      <c r="F33" s="108">
        <v>47094</v>
      </c>
      <c r="G33" s="108">
        <v>53519</v>
      </c>
      <c r="H33" s="108">
        <v>98784</v>
      </c>
      <c r="I33" s="108">
        <v>219019</v>
      </c>
      <c r="J33" s="72">
        <f>I33/'ABS Estimated Population'!C7</f>
        <v>0.18252739340158211</v>
      </c>
    </row>
    <row r="34" spans="1:12" s="24" customFormat="1" ht="20.100000000000001" customHeight="1" x14ac:dyDescent="0.2">
      <c r="A34" s="140"/>
      <c r="B34" s="22" t="s">
        <v>8</v>
      </c>
      <c r="C34" s="108">
        <v>229</v>
      </c>
      <c r="D34" s="108">
        <v>864</v>
      </c>
      <c r="E34" s="108">
        <v>3784</v>
      </c>
      <c r="F34" s="108">
        <v>14128</v>
      </c>
      <c r="G34" s="108">
        <v>16086</v>
      </c>
      <c r="H34" s="108">
        <v>33969</v>
      </c>
      <c r="I34" s="108">
        <v>69060</v>
      </c>
      <c r="J34" s="72">
        <f>I34/'ABS Estimated Population'!C8</f>
        <v>0.29561837576836808</v>
      </c>
    </row>
    <row r="35" spans="1:12" s="24" customFormat="1" ht="20.100000000000001" customHeight="1" x14ac:dyDescent="0.2">
      <c r="A35" s="140"/>
      <c r="B35" s="22" t="s">
        <v>9</v>
      </c>
      <c r="C35" s="108">
        <v>91</v>
      </c>
      <c r="D35" s="108">
        <v>337</v>
      </c>
      <c r="E35" s="108">
        <v>524</v>
      </c>
      <c r="F35" s="108">
        <v>819</v>
      </c>
      <c r="G35" s="108">
        <v>935</v>
      </c>
      <c r="H35" s="108">
        <v>949</v>
      </c>
      <c r="I35" s="108">
        <v>3655</v>
      </c>
      <c r="J35" s="72">
        <f>I35/'ABS Estimated Population'!C9</f>
        <v>3.4881945372296767E-2</v>
      </c>
    </row>
    <row r="36" spans="1:12" s="24" customFormat="1" ht="20.100000000000001" customHeight="1" x14ac:dyDescent="0.2">
      <c r="A36" s="140"/>
      <c r="B36" s="22" t="s">
        <v>10</v>
      </c>
      <c r="C36" s="108">
        <v>358</v>
      </c>
      <c r="D36" s="108">
        <v>1349</v>
      </c>
      <c r="E36" s="108">
        <v>1843</v>
      </c>
      <c r="F36" s="108">
        <v>2776</v>
      </c>
      <c r="G36" s="108">
        <v>2621</v>
      </c>
      <c r="H36" s="108">
        <v>3474</v>
      </c>
      <c r="I36" s="108">
        <v>12421</v>
      </c>
      <c r="J36" s="72">
        <f>I36/'ABS Estimated Population'!C10</f>
        <v>6.5327267467851793E-2</v>
      </c>
    </row>
    <row r="37" spans="1:12" s="24" customFormat="1" ht="20.100000000000001" customHeight="1" x14ac:dyDescent="0.2">
      <c r="A37" s="141" t="s">
        <v>18</v>
      </c>
      <c r="B37" s="142"/>
      <c r="C37" s="56">
        <f>SUM(C29:C36)</f>
        <v>41839</v>
      </c>
      <c r="D37" s="56">
        <f t="shared" ref="D37:I37" si="1">SUM(D29:D36)</f>
        <v>101692</v>
      </c>
      <c r="E37" s="56">
        <f t="shared" si="1"/>
        <v>320291</v>
      </c>
      <c r="F37" s="56">
        <f t="shared" si="1"/>
        <v>473631</v>
      </c>
      <c r="G37" s="56">
        <f t="shared" si="1"/>
        <v>454489</v>
      </c>
      <c r="H37" s="56">
        <f t="shared" si="1"/>
        <v>803726</v>
      </c>
      <c r="I37" s="56">
        <f t="shared" si="1"/>
        <v>2195668</v>
      </c>
      <c r="J37" s="73">
        <f>I37/'ABS Estimated Population'!C11</f>
        <v>0.20207645627259266</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8">
        <v>5</v>
      </c>
      <c r="E42" s="108">
        <v>9</v>
      </c>
      <c r="F42" s="108">
        <v>5</v>
      </c>
      <c r="G42" s="108">
        <v>3</v>
      </c>
      <c r="H42" s="108">
        <v>14</v>
      </c>
      <c r="I42" s="108">
        <v>16</v>
      </c>
      <c r="J42" s="108">
        <v>33</v>
      </c>
    </row>
    <row r="43" spans="1:12" s="24" customFormat="1" ht="20.100000000000001" customHeight="1" x14ac:dyDescent="0.2">
      <c r="A43" s="163"/>
      <c r="B43" s="163"/>
      <c r="C43" s="122" t="s">
        <v>4</v>
      </c>
      <c r="D43" s="108">
        <v>12</v>
      </c>
      <c r="E43" s="108">
        <v>10</v>
      </c>
      <c r="F43" s="108">
        <f>641+11</f>
        <v>652</v>
      </c>
      <c r="G43" s="108">
        <f>1247+2</f>
        <v>1249</v>
      </c>
      <c r="H43" s="108">
        <v>770</v>
      </c>
      <c r="I43" s="108">
        <v>1002</v>
      </c>
      <c r="J43" s="108">
        <f>3659+36</f>
        <v>3695</v>
      </c>
    </row>
    <row r="44" spans="1:12" s="24" customFormat="1" ht="20.100000000000001" customHeight="1" x14ac:dyDescent="0.2">
      <c r="A44" s="163"/>
      <c r="B44" s="163"/>
      <c r="C44" s="122" t="s">
        <v>5</v>
      </c>
      <c r="D44" s="108">
        <v>2</v>
      </c>
      <c r="E44" s="108">
        <v>5</v>
      </c>
      <c r="F44" s="108">
        <v>6</v>
      </c>
      <c r="G44" s="108">
        <v>1</v>
      </c>
      <c r="H44" s="108">
        <v>0</v>
      </c>
      <c r="I44" s="108">
        <v>1</v>
      </c>
      <c r="J44" s="108">
        <v>15</v>
      </c>
    </row>
    <row r="45" spans="1:12" s="24" customFormat="1" ht="20.100000000000001" customHeight="1" x14ac:dyDescent="0.2">
      <c r="A45" s="163"/>
      <c r="B45" s="163"/>
      <c r="C45" s="122" t="s">
        <v>6</v>
      </c>
      <c r="D45" s="108">
        <v>4</v>
      </c>
      <c r="E45" s="108">
        <v>4</v>
      </c>
      <c r="F45" s="108">
        <v>16</v>
      </c>
      <c r="G45" s="108">
        <v>26</v>
      </c>
      <c r="H45" s="108">
        <v>10</v>
      </c>
      <c r="I45" s="108">
        <v>15</v>
      </c>
      <c r="J45" s="108">
        <v>75</v>
      </c>
    </row>
    <row r="46" spans="1:12" s="24" customFormat="1" ht="20.100000000000001" customHeight="1" x14ac:dyDescent="0.2">
      <c r="A46" s="163"/>
      <c r="B46" s="163"/>
      <c r="C46" s="122" t="s">
        <v>7</v>
      </c>
      <c r="D46" s="108">
        <v>2</v>
      </c>
      <c r="E46" s="108">
        <v>6</v>
      </c>
      <c r="F46" s="108">
        <v>108</v>
      </c>
      <c r="G46" s="108">
        <v>384</v>
      </c>
      <c r="H46" s="108">
        <v>299</v>
      </c>
      <c r="I46" s="108">
        <v>490</v>
      </c>
      <c r="J46" s="108">
        <v>1289</v>
      </c>
    </row>
    <row r="47" spans="1:12" s="24" customFormat="1" ht="20.100000000000001" customHeight="1" x14ac:dyDescent="0.2">
      <c r="A47" s="163"/>
      <c r="B47" s="163"/>
      <c r="C47" s="122" t="s">
        <v>8</v>
      </c>
      <c r="D47" s="112">
        <v>3</v>
      </c>
      <c r="E47" s="112">
        <v>3</v>
      </c>
      <c r="F47" s="112">
        <v>0</v>
      </c>
      <c r="G47" s="112">
        <v>2</v>
      </c>
      <c r="H47" s="112">
        <v>0</v>
      </c>
      <c r="I47" s="112">
        <v>0</v>
      </c>
      <c r="J47" s="127">
        <v>8</v>
      </c>
    </row>
    <row r="48" spans="1:12" s="24" customFormat="1" ht="20.100000000000001" customHeight="1" x14ac:dyDescent="0.2">
      <c r="A48" s="163"/>
      <c r="B48" s="163"/>
      <c r="C48" s="122" t="s">
        <v>9</v>
      </c>
      <c r="D48" s="109">
        <v>0</v>
      </c>
      <c r="E48" s="109">
        <v>0</v>
      </c>
      <c r="F48" s="109">
        <v>0</v>
      </c>
      <c r="G48" s="109">
        <v>0</v>
      </c>
      <c r="H48" s="109">
        <v>0</v>
      </c>
      <c r="I48" s="109">
        <v>0</v>
      </c>
      <c r="J48" s="125">
        <v>0</v>
      </c>
    </row>
    <row r="49" spans="1:14" s="24" customFormat="1" ht="20.100000000000001" customHeight="1" x14ac:dyDescent="0.2">
      <c r="A49" s="163"/>
      <c r="B49" s="163"/>
      <c r="C49" s="122" t="s">
        <v>10</v>
      </c>
      <c r="D49" s="109">
        <v>1</v>
      </c>
      <c r="E49" s="109">
        <v>1</v>
      </c>
      <c r="F49" s="109">
        <v>0</v>
      </c>
      <c r="G49" s="109">
        <v>0</v>
      </c>
      <c r="H49" s="109">
        <v>0</v>
      </c>
      <c r="I49" s="109">
        <v>0</v>
      </c>
      <c r="J49" s="125">
        <v>2</v>
      </c>
    </row>
    <row r="50" spans="1:14" s="24" customFormat="1" ht="20.100000000000001" customHeight="1" x14ac:dyDescent="0.2">
      <c r="A50" s="141" t="s">
        <v>18</v>
      </c>
      <c r="B50" s="147"/>
      <c r="C50" s="147"/>
      <c r="D50" s="123">
        <f t="shared" ref="D50:I50" si="2">SUM(D42:D49)</f>
        <v>29</v>
      </c>
      <c r="E50" s="123">
        <f t="shared" si="2"/>
        <v>38</v>
      </c>
      <c r="F50" s="123">
        <f t="shared" si="2"/>
        <v>787</v>
      </c>
      <c r="G50" s="123">
        <f t="shared" si="2"/>
        <v>1665</v>
      </c>
      <c r="H50" s="123">
        <f t="shared" si="2"/>
        <v>1093</v>
      </c>
      <c r="I50" s="123">
        <f t="shared" si="2"/>
        <v>1524</v>
      </c>
      <c r="J50" s="124">
        <f>SUM(J42:J49)</f>
        <v>5117</v>
      </c>
    </row>
    <row r="51" spans="1:14" s="24" customFormat="1" ht="20.100000000000001" customHeight="1" x14ac:dyDescent="0.2"/>
    <row r="52" spans="1:14" s="13" customFormat="1" ht="20.100000000000001" customHeight="1" x14ac:dyDescent="0.2">
      <c r="A52" s="210" t="s">
        <v>19</v>
      </c>
      <c r="B52" s="211"/>
      <c r="C52" s="211"/>
      <c r="D52" s="211"/>
      <c r="E52" s="211"/>
      <c r="F52" s="211"/>
      <c r="G52" s="211"/>
      <c r="H52" s="211"/>
      <c r="I52" s="211"/>
      <c r="J52" s="211"/>
    </row>
    <row r="53" spans="1:14" s="13" customFormat="1" ht="20.100000000000001" customHeight="1" x14ac:dyDescent="0.2">
      <c r="A53" s="159" t="s">
        <v>45</v>
      </c>
      <c r="B53" s="159"/>
      <c r="C53" s="159"/>
      <c r="D53" s="159"/>
      <c r="E53" s="159"/>
      <c r="F53" s="159"/>
      <c r="G53" s="159"/>
      <c r="H53" s="159"/>
      <c r="I53" s="159"/>
      <c r="J53" s="159"/>
      <c r="K53" s="48"/>
      <c r="L53" s="48"/>
      <c r="M53" s="48"/>
      <c r="N53" s="48"/>
    </row>
    <row r="54" spans="1:14" s="13" customFormat="1" ht="20.100000000000001" customHeight="1" x14ac:dyDescent="0.2">
      <c r="A54" s="159"/>
      <c r="B54" s="159"/>
      <c r="C54" s="159"/>
      <c r="D54" s="159"/>
      <c r="E54" s="159"/>
      <c r="F54" s="159"/>
      <c r="G54" s="159"/>
      <c r="H54" s="159"/>
      <c r="I54" s="159"/>
      <c r="J54" s="159"/>
      <c r="K54" s="48"/>
      <c r="L54" s="48"/>
      <c r="M54" s="48"/>
      <c r="N54" s="48"/>
    </row>
    <row r="55" spans="1:14" s="13" customFormat="1" ht="20.100000000000001" customHeight="1" x14ac:dyDescent="0.2">
      <c r="A55" s="157" t="s">
        <v>33</v>
      </c>
      <c r="B55" s="157"/>
      <c r="C55" s="157"/>
      <c r="D55" s="157"/>
      <c r="E55" s="157"/>
      <c r="F55" s="157"/>
      <c r="G55" s="157"/>
      <c r="H55" s="157"/>
      <c r="I55" s="157"/>
      <c r="J55" s="157"/>
      <c r="K55" s="48"/>
      <c r="L55" s="48"/>
      <c r="M55" s="48"/>
    </row>
    <row r="56" spans="1:14" s="13" customFormat="1" ht="20.100000000000001" customHeight="1" x14ac:dyDescent="0.2">
      <c r="A56" s="160" t="s">
        <v>30</v>
      </c>
      <c r="B56" s="161"/>
      <c r="C56" s="161"/>
      <c r="D56" s="161"/>
      <c r="E56" s="161"/>
      <c r="F56" s="161"/>
      <c r="G56" s="161"/>
      <c r="H56" s="161"/>
      <c r="I56" s="161"/>
      <c r="J56" s="161"/>
      <c r="K56" s="49"/>
      <c r="L56" s="49"/>
      <c r="M56" s="25"/>
    </row>
    <row r="57" spans="1:14" s="13" customFormat="1" ht="12.75" x14ac:dyDescent="0.2">
      <c r="A57" s="159" t="s">
        <v>31</v>
      </c>
      <c r="B57" s="162"/>
      <c r="C57" s="162"/>
      <c r="D57" s="162"/>
      <c r="E57" s="162"/>
      <c r="F57" s="162"/>
      <c r="G57" s="162"/>
      <c r="H57" s="162"/>
      <c r="I57" s="162"/>
      <c r="J57" s="162"/>
      <c r="K57" s="50"/>
      <c r="L57" s="50"/>
      <c r="M57" s="48"/>
    </row>
    <row r="58" spans="1:14" s="13" customFormat="1" ht="20.100000000000001" customHeight="1" x14ac:dyDescent="0.2">
      <c r="A58" s="159"/>
      <c r="B58" s="162"/>
      <c r="C58" s="162"/>
      <c r="D58" s="162"/>
      <c r="E58" s="162"/>
      <c r="F58" s="162"/>
      <c r="G58" s="162"/>
      <c r="H58" s="162"/>
      <c r="I58" s="162"/>
      <c r="J58" s="162"/>
      <c r="K58" s="50"/>
      <c r="L58" s="50"/>
      <c r="M58" s="48"/>
    </row>
    <row r="59" spans="1:14" s="51" customFormat="1" ht="20.100000000000001" customHeight="1" x14ac:dyDescent="0.2">
      <c r="A59" s="212" t="s">
        <v>60</v>
      </c>
      <c r="B59" s="213"/>
      <c r="C59" s="213"/>
      <c r="D59" s="213"/>
      <c r="E59" s="213"/>
      <c r="F59" s="213"/>
      <c r="G59" s="213"/>
      <c r="H59" s="213"/>
      <c r="I59" s="213"/>
      <c r="J59" s="213"/>
      <c r="K59" s="26"/>
      <c r="L59" s="26"/>
    </row>
    <row r="60" spans="1:14" ht="20.100000000000001" customHeight="1" x14ac:dyDescent="0.2">
      <c r="A60" s="55"/>
      <c r="B60" s="55"/>
      <c r="C60" s="55"/>
      <c r="D60" s="55"/>
      <c r="E60" s="55"/>
      <c r="F60" s="55"/>
      <c r="G60" s="55"/>
      <c r="H60" s="55"/>
      <c r="I60" s="55"/>
      <c r="J60" s="55"/>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30/11/2025
</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2" t="s">
        <v>11</v>
      </c>
      <c r="B1" s="173"/>
      <c r="C1" s="180"/>
      <c r="D1" s="180"/>
      <c r="E1" s="180"/>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5"/>
      <c r="D3" s="106"/>
      <c r="E3" s="16">
        <f>IF(C3=0,0,(C3-'Oct 25'!C3)/'Oct 25'!C3)</f>
        <v>0</v>
      </c>
      <c r="F3" s="37"/>
    </row>
    <row r="4" spans="1:11" s="24" customFormat="1" ht="20.100000000000001" customHeight="1" x14ac:dyDescent="0.2">
      <c r="A4" s="176"/>
      <c r="B4" s="22" t="s">
        <v>4</v>
      </c>
      <c r="C4" s="105"/>
      <c r="D4" s="106"/>
      <c r="E4" s="16">
        <f>IF(C4=0,0,(C4-'Oct 25'!C4)/'Oct 25'!C4)</f>
        <v>0</v>
      </c>
      <c r="F4" s="37"/>
    </row>
    <row r="5" spans="1:11" s="24" customFormat="1" ht="20.100000000000001" customHeight="1" x14ac:dyDescent="0.2">
      <c r="A5" s="176"/>
      <c r="B5" s="22" t="s">
        <v>5</v>
      </c>
      <c r="C5" s="105"/>
      <c r="D5" s="106"/>
      <c r="E5" s="16">
        <f>IF(C5=0,0,(C5-'Oct 25'!C5)/'Oct 25'!C5)</f>
        <v>0</v>
      </c>
      <c r="F5" s="37"/>
    </row>
    <row r="6" spans="1:11" s="24" customFormat="1" ht="20.100000000000001" customHeight="1" x14ac:dyDescent="0.2">
      <c r="A6" s="176"/>
      <c r="B6" s="22" t="s">
        <v>6</v>
      </c>
      <c r="C6" s="105"/>
      <c r="D6" s="106"/>
      <c r="E6" s="16">
        <f>IF(C6=0,0,(C6-'Oct 25'!C6)/'Oct 25'!C6)</f>
        <v>0</v>
      </c>
      <c r="F6" s="37"/>
    </row>
    <row r="7" spans="1:11" s="24" customFormat="1" ht="20.100000000000001" customHeight="1" x14ac:dyDescent="0.2">
      <c r="A7" s="176"/>
      <c r="B7" s="22" t="s">
        <v>7</v>
      </c>
      <c r="C7" s="105"/>
      <c r="D7" s="106"/>
      <c r="E7" s="16">
        <f>IF(C7=0,0,(C7-'Oct 25'!C7)/'Oct 25'!C7)</f>
        <v>0</v>
      </c>
      <c r="F7" s="37"/>
    </row>
    <row r="8" spans="1:11" s="24" customFormat="1" ht="20.100000000000001" customHeight="1" x14ac:dyDescent="0.2">
      <c r="A8" s="176"/>
      <c r="B8" s="22" t="s">
        <v>8</v>
      </c>
      <c r="C8" s="105"/>
      <c r="D8" s="106"/>
      <c r="E8" s="16">
        <f>IF(C8=0,0,(C8-'Oct 25'!C8)/'Oct 25'!C8)</f>
        <v>0</v>
      </c>
      <c r="F8" s="37"/>
    </row>
    <row r="9" spans="1:11" s="24" customFormat="1" ht="20.100000000000001" customHeight="1" x14ac:dyDescent="0.2">
      <c r="A9" s="176"/>
      <c r="B9" s="22" t="s">
        <v>9</v>
      </c>
      <c r="C9" s="105"/>
      <c r="D9" s="106"/>
      <c r="E9" s="16">
        <f>IF(C9=0,0,(C9-'Oct 25'!C9)/'Oct 25'!C9)</f>
        <v>0</v>
      </c>
      <c r="F9" s="37"/>
    </row>
    <row r="10" spans="1:11" s="24" customFormat="1" ht="20.100000000000001" customHeight="1" x14ac:dyDescent="0.2">
      <c r="A10" s="176"/>
      <c r="B10" s="22" t="s">
        <v>10</v>
      </c>
      <c r="C10" s="105"/>
      <c r="D10" s="106"/>
      <c r="E10" s="16">
        <f>IF(C10=0,0,(C10-'Oct 25'!C10)/'Oct 25'!C10)</f>
        <v>0</v>
      </c>
      <c r="F10" s="37"/>
    </row>
    <row r="11" spans="1:11" s="13" customFormat="1" ht="20.100000000000001" customHeight="1" x14ac:dyDescent="0.2">
      <c r="A11" s="141" t="s">
        <v>18</v>
      </c>
      <c r="B11" s="142"/>
      <c r="C11" s="56">
        <f>SUM(C3:C10)</f>
        <v>0</v>
      </c>
      <c r="D11" s="57">
        <f>SUM(D3:D10)</f>
        <v>0</v>
      </c>
      <c r="E11" s="57">
        <f>IF(C11=0,0,(C11-'Nov 25'!C11)/'Nov 25'!C11)</f>
        <v>0</v>
      </c>
      <c r="F11" s="38"/>
    </row>
    <row r="14" spans="1:11" s="24" customFormat="1" ht="20.100000000000001" customHeight="1" x14ac:dyDescent="0.2">
      <c r="A14" s="141" t="s">
        <v>11</v>
      </c>
      <c r="B14" s="141"/>
      <c r="C14" s="148" t="s">
        <v>1</v>
      </c>
      <c r="D14" s="178"/>
      <c r="E14" s="178"/>
      <c r="F14" s="178"/>
      <c r="G14" s="178"/>
      <c r="H14" s="178"/>
      <c r="I14" s="178"/>
      <c r="J14" s="197"/>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105"/>
      <c r="D16" s="105"/>
      <c r="E16" s="105"/>
      <c r="F16" s="105"/>
      <c r="G16" s="105"/>
      <c r="H16" s="105"/>
      <c r="I16" s="59"/>
      <c r="J16" s="71">
        <f>I16/'ABS Estimated Population'!D3</f>
        <v>0</v>
      </c>
      <c r="K16" s="31"/>
    </row>
    <row r="17" spans="1:11" s="24" customFormat="1" ht="20.100000000000001" customHeight="1" x14ac:dyDescent="0.2">
      <c r="A17" s="176"/>
      <c r="B17" s="22" t="s">
        <v>4</v>
      </c>
      <c r="C17" s="105"/>
      <c r="D17" s="105"/>
      <c r="E17" s="105"/>
      <c r="F17" s="105"/>
      <c r="G17" s="105"/>
      <c r="H17" s="105"/>
      <c r="I17" s="59"/>
      <c r="J17" s="71">
        <f>I17/'ABS Estimated Population'!D4</f>
        <v>0</v>
      </c>
      <c r="K17" s="31"/>
    </row>
    <row r="18" spans="1:11" s="24" customFormat="1" ht="20.100000000000001" customHeight="1" x14ac:dyDescent="0.2">
      <c r="A18" s="176"/>
      <c r="B18" s="22" t="s">
        <v>5</v>
      </c>
      <c r="C18" s="105"/>
      <c r="D18" s="105"/>
      <c r="E18" s="105"/>
      <c r="F18" s="105"/>
      <c r="G18" s="105"/>
      <c r="H18" s="105"/>
      <c r="I18" s="59"/>
      <c r="J18" s="71">
        <f>I18/'ABS Estimated Population'!D5</f>
        <v>0</v>
      </c>
      <c r="K18" s="31"/>
    </row>
    <row r="19" spans="1:11" s="24" customFormat="1" ht="20.100000000000001" customHeight="1" x14ac:dyDescent="0.2">
      <c r="A19" s="176"/>
      <c r="B19" s="22" t="s">
        <v>6</v>
      </c>
      <c r="C19" s="105"/>
      <c r="D19" s="105"/>
      <c r="E19" s="105"/>
      <c r="F19" s="105"/>
      <c r="G19" s="105"/>
      <c r="H19" s="105"/>
      <c r="I19" s="59"/>
      <c r="J19" s="72">
        <f>I19/'ABS Estimated Population'!D6</f>
        <v>0</v>
      </c>
      <c r="K19" s="31"/>
    </row>
    <row r="20" spans="1:11" s="24" customFormat="1" ht="20.100000000000001" customHeight="1" x14ac:dyDescent="0.2">
      <c r="A20" s="176"/>
      <c r="B20" s="22" t="s">
        <v>7</v>
      </c>
      <c r="C20" s="105"/>
      <c r="D20" s="105"/>
      <c r="E20" s="105"/>
      <c r="F20" s="105"/>
      <c r="G20" s="105"/>
      <c r="H20" s="105"/>
      <c r="I20" s="59"/>
      <c r="J20" s="72">
        <f>I20/'ABS Estimated Population'!D7</f>
        <v>0</v>
      </c>
      <c r="K20" s="31"/>
    </row>
    <row r="21" spans="1:11" s="24" customFormat="1" ht="20.100000000000001" customHeight="1" x14ac:dyDescent="0.2">
      <c r="A21" s="176"/>
      <c r="B21" s="22" t="s">
        <v>8</v>
      </c>
      <c r="C21" s="105"/>
      <c r="D21" s="105"/>
      <c r="E21" s="105"/>
      <c r="F21" s="105"/>
      <c r="G21" s="105"/>
      <c r="H21" s="105"/>
      <c r="I21" s="59"/>
      <c r="J21" s="72">
        <f>I21/'ABS Estimated Population'!D8</f>
        <v>0</v>
      </c>
      <c r="K21" s="31"/>
    </row>
    <row r="22" spans="1:11" s="24" customFormat="1" ht="20.100000000000001" customHeight="1" x14ac:dyDescent="0.2">
      <c r="A22" s="176"/>
      <c r="B22" s="22" t="s">
        <v>9</v>
      </c>
      <c r="C22" s="105"/>
      <c r="D22" s="105"/>
      <c r="E22" s="105"/>
      <c r="F22" s="105"/>
      <c r="G22" s="105"/>
      <c r="H22" s="105"/>
      <c r="I22" s="59"/>
      <c r="J22" s="72">
        <f>I22/'ABS Estimated Population'!D9</f>
        <v>0</v>
      </c>
      <c r="K22" s="31"/>
    </row>
    <row r="23" spans="1:11" s="24" customFormat="1" ht="20.100000000000001" customHeight="1" x14ac:dyDescent="0.2">
      <c r="A23" s="176"/>
      <c r="B23" s="22" t="s">
        <v>10</v>
      </c>
      <c r="C23" s="105"/>
      <c r="D23" s="105"/>
      <c r="E23" s="105"/>
      <c r="F23" s="105"/>
      <c r="G23" s="105"/>
      <c r="H23" s="105"/>
      <c r="I23" s="59"/>
      <c r="J23" s="72">
        <f>I23/'ABS Estimated Population'!D10</f>
        <v>0</v>
      </c>
      <c r="K23" s="31"/>
    </row>
    <row r="24" spans="1:11" s="24" customFormat="1" ht="20.100000000000001" customHeight="1" x14ac:dyDescent="0.2">
      <c r="A24" s="141" t="s">
        <v>18</v>
      </c>
      <c r="B24" s="142"/>
      <c r="C24" s="60">
        <f t="shared" ref="C24:I24" si="0">SUM(C16:C23)</f>
        <v>0</v>
      </c>
      <c r="D24" s="60">
        <f t="shared" si="0"/>
        <v>0</v>
      </c>
      <c r="E24" s="60">
        <f t="shared" si="0"/>
        <v>0</v>
      </c>
      <c r="F24" s="60">
        <f t="shared" si="0"/>
        <v>0</v>
      </c>
      <c r="G24" s="60">
        <f t="shared" si="0"/>
        <v>0</v>
      </c>
      <c r="H24" s="60">
        <f t="shared" si="0"/>
        <v>0</v>
      </c>
      <c r="I24" s="60">
        <f t="shared" si="0"/>
        <v>0</v>
      </c>
      <c r="J24" s="73">
        <f>I24/'ABS Estimated Population'!D11</f>
        <v>0</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c r="D29" s="105"/>
      <c r="E29" s="105"/>
      <c r="F29" s="105"/>
      <c r="G29" s="105"/>
      <c r="H29" s="105"/>
      <c r="I29" s="59"/>
      <c r="J29" s="72">
        <f>I29/'ABS Estimated Population'!C3</f>
        <v>0</v>
      </c>
    </row>
    <row r="30" spans="1:11" s="24" customFormat="1" ht="20.100000000000001" customHeight="1" x14ac:dyDescent="0.2">
      <c r="A30" s="140"/>
      <c r="B30" s="22" t="s">
        <v>4</v>
      </c>
      <c r="C30" s="105"/>
      <c r="D30" s="105"/>
      <c r="E30" s="105"/>
      <c r="F30" s="105"/>
      <c r="G30" s="105"/>
      <c r="H30" s="105"/>
      <c r="I30" s="59"/>
      <c r="J30" s="72">
        <f>I30/'ABS Estimated Population'!C4</f>
        <v>0</v>
      </c>
    </row>
    <row r="31" spans="1:11" s="24" customFormat="1" ht="20.100000000000001" customHeight="1" x14ac:dyDescent="0.2">
      <c r="A31" s="140"/>
      <c r="B31" s="22" t="s">
        <v>5</v>
      </c>
      <c r="C31" s="105"/>
      <c r="D31" s="105"/>
      <c r="E31" s="105"/>
      <c r="F31" s="105"/>
      <c r="G31" s="105"/>
      <c r="H31" s="105"/>
      <c r="I31" s="59"/>
      <c r="J31" s="72">
        <f>I31/'ABS Estimated Population'!C5</f>
        <v>0</v>
      </c>
    </row>
    <row r="32" spans="1:11" s="24" customFormat="1" ht="20.100000000000001" customHeight="1" x14ac:dyDescent="0.2">
      <c r="A32" s="140"/>
      <c r="B32" s="22" t="s">
        <v>6</v>
      </c>
      <c r="C32" s="105"/>
      <c r="D32" s="105"/>
      <c r="E32" s="105"/>
      <c r="F32" s="105"/>
      <c r="G32" s="105"/>
      <c r="H32" s="105"/>
      <c r="I32" s="59"/>
      <c r="J32" s="72">
        <f>I32/'ABS Estimated Population'!C6</f>
        <v>0</v>
      </c>
    </row>
    <row r="33" spans="1:12" s="24" customFormat="1" ht="20.100000000000001" customHeight="1" x14ac:dyDescent="0.2">
      <c r="A33" s="140"/>
      <c r="B33" s="22" t="s">
        <v>7</v>
      </c>
      <c r="C33" s="105"/>
      <c r="D33" s="105"/>
      <c r="E33" s="105"/>
      <c r="F33" s="105"/>
      <c r="G33" s="105"/>
      <c r="H33" s="105"/>
      <c r="I33" s="59"/>
      <c r="J33" s="72">
        <f>I33/'ABS Estimated Population'!C7</f>
        <v>0</v>
      </c>
    </row>
    <row r="34" spans="1:12" s="24" customFormat="1" ht="20.100000000000001" customHeight="1" x14ac:dyDescent="0.2">
      <c r="A34" s="140"/>
      <c r="B34" s="22" t="s">
        <v>8</v>
      </c>
      <c r="C34" s="105"/>
      <c r="D34" s="105"/>
      <c r="E34" s="105"/>
      <c r="F34" s="105"/>
      <c r="G34" s="105"/>
      <c r="H34" s="105"/>
      <c r="I34" s="59"/>
      <c r="J34" s="72">
        <f>I34/'ABS Estimated Population'!C8</f>
        <v>0</v>
      </c>
    </row>
    <row r="35" spans="1:12" s="24" customFormat="1" ht="20.100000000000001" customHeight="1" x14ac:dyDescent="0.2">
      <c r="A35" s="140"/>
      <c r="B35" s="22" t="s">
        <v>9</v>
      </c>
      <c r="C35" s="105"/>
      <c r="D35" s="105"/>
      <c r="E35" s="105"/>
      <c r="F35" s="105"/>
      <c r="G35" s="105"/>
      <c r="H35" s="105"/>
      <c r="I35" s="59"/>
      <c r="J35" s="72">
        <f>I35/'ABS Estimated Population'!C9</f>
        <v>0</v>
      </c>
    </row>
    <row r="36" spans="1:12" s="24" customFormat="1" ht="20.100000000000001" customHeight="1" x14ac:dyDescent="0.2">
      <c r="A36" s="140"/>
      <c r="B36" s="22" t="s">
        <v>10</v>
      </c>
      <c r="C36" s="105"/>
      <c r="D36" s="105"/>
      <c r="E36" s="105"/>
      <c r="F36" s="105"/>
      <c r="G36" s="105"/>
      <c r="H36" s="105"/>
      <c r="I36" s="59"/>
      <c r="J36" s="72">
        <f>I36/'ABS Estimated Population'!C10</f>
        <v>0</v>
      </c>
    </row>
    <row r="37" spans="1:12" s="24" customFormat="1" ht="20.100000000000001" customHeight="1" x14ac:dyDescent="0.2">
      <c r="A37" s="141" t="s">
        <v>18</v>
      </c>
      <c r="B37" s="142"/>
      <c r="C37" s="60">
        <f>SUM(C29:C36)</f>
        <v>0</v>
      </c>
      <c r="D37" s="60">
        <f t="shared" ref="D37:I37" si="1">SUM(D29:D36)</f>
        <v>0</v>
      </c>
      <c r="E37" s="60">
        <f t="shared" si="1"/>
        <v>0</v>
      </c>
      <c r="F37" s="60">
        <f t="shared" si="1"/>
        <v>0</v>
      </c>
      <c r="G37" s="60">
        <f t="shared" si="1"/>
        <v>0</v>
      </c>
      <c r="H37" s="60">
        <f t="shared" si="1"/>
        <v>0</v>
      </c>
      <c r="I37" s="60">
        <f t="shared" si="1"/>
        <v>0</v>
      </c>
      <c r="J37" s="73">
        <f>I37/'ABS Estimated Population'!C11</f>
        <v>0</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c r="E42" s="105"/>
      <c r="F42" s="105"/>
      <c r="G42" s="105"/>
      <c r="H42" s="105"/>
      <c r="I42" s="105"/>
      <c r="J42" s="126"/>
    </row>
    <row r="43" spans="1:12" s="24" customFormat="1" ht="20.100000000000001" customHeight="1" x14ac:dyDescent="0.2">
      <c r="A43" s="163"/>
      <c r="B43" s="163"/>
      <c r="C43" s="22" t="s">
        <v>4</v>
      </c>
      <c r="D43" s="105"/>
      <c r="E43" s="105"/>
      <c r="F43" s="105"/>
      <c r="G43" s="105"/>
      <c r="H43" s="105"/>
      <c r="I43" s="105"/>
      <c r="J43" s="126"/>
    </row>
    <row r="44" spans="1:12" s="24" customFormat="1" ht="20.100000000000001" customHeight="1" x14ac:dyDescent="0.2">
      <c r="A44" s="163"/>
      <c r="B44" s="163"/>
      <c r="C44" s="22" t="s">
        <v>5</v>
      </c>
      <c r="D44" s="105"/>
      <c r="E44" s="105"/>
      <c r="F44" s="105"/>
      <c r="G44" s="105"/>
      <c r="H44" s="105"/>
      <c r="I44" s="105"/>
      <c r="J44" s="126"/>
    </row>
    <row r="45" spans="1:12" s="24" customFormat="1" ht="20.100000000000001" customHeight="1" x14ac:dyDescent="0.2">
      <c r="A45" s="163"/>
      <c r="B45" s="163"/>
      <c r="C45" s="22" t="s">
        <v>6</v>
      </c>
      <c r="D45" s="105"/>
      <c r="E45" s="105"/>
      <c r="F45" s="105"/>
      <c r="G45" s="105"/>
      <c r="H45" s="105"/>
      <c r="I45" s="105"/>
      <c r="J45" s="126"/>
    </row>
    <row r="46" spans="1:12" s="24" customFormat="1" ht="20.100000000000001" customHeight="1" x14ac:dyDescent="0.2">
      <c r="A46" s="163"/>
      <c r="B46" s="163"/>
      <c r="C46" s="22" t="s">
        <v>7</v>
      </c>
      <c r="D46" s="105"/>
      <c r="E46" s="105"/>
      <c r="F46" s="105"/>
      <c r="G46" s="105"/>
      <c r="H46" s="105"/>
      <c r="I46" s="105"/>
      <c r="J46" s="126"/>
    </row>
    <row r="47" spans="1:12" s="24" customFormat="1" ht="20.100000000000001" customHeight="1" x14ac:dyDescent="0.2">
      <c r="A47" s="163"/>
      <c r="B47" s="163"/>
      <c r="C47" s="22" t="s">
        <v>8</v>
      </c>
      <c r="D47" s="107"/>
      <c r="E47" s="107"/>
      <c r="F47" s="107"/>
      <c r="G47" s="107"/>
      <c r="H47" s="107"/>
      <c r="I47" s="107"/>
      <c r="J47" s="58"/>
    </row>
    <row r="48" spans="1:12" s="24" customFormat="1" ht="20.100000000000001" customHeight="1" x14ac:dyDescent="0.2">
      <c r="A48" s="163"/>
      <c r="B48" s="163"/>
      <c r="C48" s="22" t="s">
        <v>9</v>
      </c>
      <c r="D48" s="107"/>
      <c r="E48" s="107"/>
      <c r="F48" s="107"/>
      <c r="G48" s="107"/>
      <c r="H48" s="107"/>
      <c r="I48" s="107"/>
      <c r="J48" s="58"/>
    </row>
    <row r="49" spans="1:14" s="24" customFormat="1" ht="20.100000000000001" customHeight="1" x14ac:dyDescent="0.2">
      <c r="A49" s="163"/>
      <c r="B49" s="163"/>
      <c r="C49" s="22" t="s">
        <v>10</v>
      </c>
      <c r="D49" s="107"/>
      <c r="E49" s="107"/>
      <c r="F49" s="107"/>
      <c r="G49" s="107"/>
      <c r="H49" s="107"/>
      <c r="I49" s="107"/>
      <c r="J49" s="58"/>
    </row>
    <row r="50" spans="1:14" s="24" customFormat="1" ht="20.100000000000001" customHeight="1" x14ac:dyDescent="0.2">
      <c r="A50" s="141" t="s">
        <v>18</v>
      </c>
      <c r="B50" s="147"/>
      <c r="C50" s="147"/>
      <c r="D50" s="60">
        <f t="shared" ref="D50:J50" si="2">SUM(D42:D49)</f>
        <v>0</v>
      </c>
      <c r="E50" s="60">
        <f t="shared" si="2"/>
        <v>0</v>
      </c>
      <c r="F50" s="60">
        <f t="shared" si="2"/>
        <v>0</v>
      </c>
      <c r="G50" s="60">
        <f t="shared" si="2"/>
        <v>0</v>
      </c>
      <c r="H50" s="60">
        <f t="shared" si="2"/>
        <v>0</v>
      </c>
      <c r="I50" s="60">
        <f t="shared" si="2"/>
        <v>0</v>
      </c>
      <c r="J50" s="60">
        <f t="shared" si="2"/>
        <v>0</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36</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164" t="s">
        <v>46</v>
      </c>
      <c r="B59" s="214"/>
      <c r="C59" s="214"/>
      <c r="D59" s="214"/>
      <c r="E59" s="214"/>
      <c r="F59" s="214"/>
      <c r="G59" s="214"/>
      <c r="H59" s="214"/>
      <c r="I59" s="214"/>
      <c r="J59" s="214"/>
      <c r="K59" s="26"/>
      <c r="L59" s="26"/>
    </row>
    <row r="60" spans="1:14" ht="20.100000000000001" customHeight="1" x14ac:dyDescent="0.2">
      <c r="A60" s="68"/>
      <c r="B60" s="68"/>
      <c r="C60" s="68"/>
      <c r="D60" s="68"/>
      <c r="E60" s="68"/>
      <c r="F60" s="68"/>
      <c r="G60" s="68"/>
      <c r="H60" s="68"/>
      <c r="I60" s="68"/>
      <c r="J60" s="68"/>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31/12/2025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F15" sqref="F15"/>
    </sheetView>
  </sheetViews>
  <sheetFormatPr defaultColWidth="20.7109375" defaultRowHeight="20.100000000000001" customHeight="1" x14ac:dyDescent="0.2"/>
  <sheetData>
    <row r="1" spans="1:9" ht="50.1" customHeight="1" x14ac:dyDescent="0.2">
      <c r="A1" s="39"/>
      <c r="B1" s="215" t="s">
        <v>55</v>
      </c>
      <c r="C1" s="215"/>
      <c r="D1" s="215"/>
      <c r="E1" s="215"/>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3402905</v>
      </c>
      <c r="D3" s="43">
        <v>3490785</v>
      </c>
      <c r="E3" s="44">
        <f t="shared" ref="E3:E10" si="0">SUM(C3:D3)</f>
        <v>6893690</v>
      </c>
      <c r="F3" s="4"/>
      <c r="G3" s="4"/>
    </row>
    <row r="4" spans="1:9" ht="20.100000000000001" customHeight="1" x14ac:dyDescent="0.2">
      <c r="A4" s="4"/>
      <c r="B4" s="46" t="s">
        <v>4</v>
      </c>
      <c r="C4" s="43">
        <v>2767636</v>
      </c>
      <c r="D4" s="43">
        <v>2886875</v>
      </c>
      <c r="E4" s="44">
        <f t="shared" si="0"/>
        <v>5654511</v>
      </c>
      <c r="F4" s="4"/>
      <c r="G4" s="4"/>
    </row>
    <row r="5" spans="1:9" ht="20.100000000000001" customHeight="1" x14ac:dyDescent="0.2">
      <c r="A5" s="4"/>
      <c r="B5" s="46" t="s">
        <v>5</v>
      </c>
      <c r="C5" s="43">
        <v>2206836</v>
      </c>
      <c r="D5" s="43">
        <v>2289109</v>
      </c>
      <c r="E5" s="44">
        <f t="shared" si="0"/>
        <v>4495945</v>
      </c>
      <c r="F5" s="4"/>
      <c r="G5" s="4"/>
    </row>
    <row r="6" spans="1:9" ht="20.100000000000001" customHeight="1" x14ac:dyDescent="0.2">
      <c r="A6" s="4"/>
      <c r="B6" s="46" t="s">
        <v>6</v>
      </c>
      <c r="C6" s="43">
        <v>759701</v>
      </c>
      <c r="D6" s="43">
        <v>788604</v>
      </c>
      <c r="E6" s="44">
        <f t="shared" si="0"/>
        <v>1548305</v>
      </c>
      <c r="F6" s="4"/>
      <c r="G6" s="4"/>
    </row>
    <row r="7" spans="1:9" ht="20.100000000000001" customHeight="1" x14ac:dyDescent="0.2">
      <c r="A7" s="4"/>
      <c r="B7" s="46" t="s">
        <v>7</v>
      </c>
      <c r="C7" s="43">
        <v>1199924</v>
      </c>
      <c r="D7" s="43">
        <v>1199371</v>
      </c>
      <c r="E7" s="44">
        <f t="shared" si="0"/>
        <v>2399295</v>
      </c>
      <c r="F7" s="4"/>
      <c r="G7" s="4"/>
    </row>
    <row r="8" spans="1:9" ht="20.100000000000001" customHeight="1" x14ac:dyDescent="0.2">
      <c r="A8" s="4"/>
      <c r="B8" s="46" t="s">
        <v>8</v>
      </c>
      <c r="C8" s="43">
        <v>233612</v>
      </c>
      <c r="D8" s="43">
        <v>241289</v>
      </c>
      <c r="E8" s="44">
        <f t="shared" si="0"/>
        <v>474901</v>
      </c>
      <c r="F8" s="4"/>
      <c r="G8" s="4"/>
    </row>
    <row r="9" spans="1:9" ht="20.100000000000001" customHeight="1" x14ac:dyDescent="0.2">
      <c r="A9" s="4"/>
      <c r="B9" s="46" t="s">
        <v>9</v>
      </c>
      <c r="C9" s="43">
        <v>104782</v>
      </c>
      <c r="D9" s="43">
        <v>99593</v>
      </c>
      <c r="E9" s="44">
        <f t="shared" si="0"/>
        <v>204375</v>
      </c>
      <c r="F9" s="4"/>
      <c r="G9" s="4"/>
    </row>
    <row r="10" spans="1:9" ht="20.100000000000001" customHeight="1" x14ac:dyDescent="0.2">
      <c r="A10" s="4"/>
      <c r="B10" s="46" t="s">
        <v>10</v>
      </c>
      <c r="C10" s="43">
        <v>190135</v>
      </c>
      <c r="D10" s="43">
        <v>199675</v>
      </c>
      <c r="E10" s="44">
        <f t="shared" si="0"/>
        <v>389810</v>
      </c>
      <c r="F10" s="4"/>
      <c r="G10" s="4"/>
    </row>
    <row r="11" spans="1:9" ht="20.100000000000001" customHeight="1" x14ac:dyDescent="0.2">
      <c r="A11" s="4"/>
      <c r="B11" s="46" t="s">
        <v>2</v>
      </c>
      <c r="C11" s="44">
        <f>SUM(C3:C10)</f>
        <v>10865531</v>
      </c>
      <c r="D11" s="44">
        <f>SUM(D3:D10)</f>
        <v>11195301</v>
      </c>
      <c r="E11" s="44">
        <f t="shared" ref="E11" si="1">SUM(C11:D11)</f>
        <v>22060832</v>
      </c>
      <c r="F11" s="4"/>
      <c r="G11" s="4"/>
    </row>
    <row r="12" spans="1:9" ht="20.100000000000001" customHeight="1" x14ac:dyDescent="0.2">
      <c r="A12" s="4"/>
      <c r="B12" s="216" t="s">
        <v>27</v>
      </c>
      <c r="C12" s="217"/>
      <c r="D12" s="217"/>
      <c r="E12" s="217"/>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1" t="s">
        <v>37</v>
      </c>
      <c r="C15" s="138"/>
      <c r="D15" s="132"/>
    </row>
    <row r="16" spans="1:9" ht="11.85" customHeight="1" x14ac:dyDescent="0.2">
      <c r="B16" s="133" t="s">
        <v>38</v>
      </c>
      <c r="D16" s="134"/>
      <c r="E16" s="6"/>
      <c r="F16" s="6"/>
      <c r="G16" s="6"/>
      <c r="H16" s="6"/>
      <c r="I16" s="6"/>
    </row>
    <row r="17" spans="2:9" ht="11.85" customHeight="1" x14ac:dyDescent="0.2">
      <c r="B17" s="133" t="s">
        <v>39</v>
      </c>
      <c r="D17" s="134"/>
      <c r="E17" s="6"/>
      <c r="F17" s="6"/>
      <c r="G17" s="6"/>
      <c r="H17" s="6"/>
      <c r="I17" s="6"/>
    </row>
    <row r="18" spans="2:9" ht="11.85" customHeight="1" x14ac:dyDescent="0.2">
      <c r="B18" s="133" t="s">
        <v>40</v>
      </c>
      <c r="D18" s="134"/>
      <c r="E18" s="6"/>
      <c r="F18" s="6"/>
      <c r="G18" s="6"/>
      <c r="H18" s="6"/>
      <c r="I18" s="6"/>
    </row>
    <row r="19" spans="2:9" ht="11.85" customHeight="1" x14ac:dyDescent="0.2">
      <c r="B19" s="133" t="s">
        <v>41</v>
      </c>
      <c r="D19" s="134"/>
      <c r="E19" s="6"/>
      <c r="F19" s="6"/>
      <c r="G19" s="6"/>
      <c r="H19" s="6"/>
      <c r="I19" s="6"/>
    </row>
    <row r="20" spans="2:9" ht="11.85" customHeight="1" x14ac:dyDescent="0.2">
      <c r="B20" s="133" t="s">
        <v>42</v>
      </c>
      <c r="D20" s="134"/>
      <c r="E20" s="6"/>
      <c r="F20" s="6"/>
      <c r="G20" s="6"/>
      <c r="H20" s="6"/>
      <c r="I20" s="6"/>
    </row>
    <row r="21" spans="2:9" ht="11.85" customHeight="1" x14ac:dyDescent="0.2">
      <c r="B21" s="133" t="s">
        <v>43</v>
      </c>
      <c r="D21" s="134"/>
      <c r="E21" s="6"/>
      <c r="F21" s="6"/>
      <c r="G21" s="6"/>
      <c r="H21" s="6"/>
      <c r="I21" s="6"/>
    </row>
    <row r="22" spans="2:9" ht="11.85" customHeight="1" x14ac:dyDescent="0.2">
      <c r="B22" s="135" t="s">
        <v>44</v>
      </c>
      <c r="C22" s="137"/>
      <c r="D22" s="136"/>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O21" sqref="O21"/>
    </sheetView>
  </sheetViews>
  <sheetFormatPr defaultRowHeight="12.75" x14ac:dyDescent="0.2"/>
  <cols>
    <col min="1" max="1" width="8.85546875" bestFit="1" customWidth="1"/>
    <col min="9" max="9" width="10.7109375" customWidth="1"/>
  </cols>
  <sheetData>
    <row r="1" spans="1:9" x14ac:dyDescent="0.2">
      <c r="A1" s="218" t="s">
        <v>58</v>
      </c>
      <c r="B1" s="219"/>
      <c r="C1" s="219"/>
      <c r="D1" s="219"/>
      <c r="E1" s="219"/>
      <c r="F1" s="219"/>
      <c r="G1" s="219"/>
      <c r="H1" s="219"/>
    </row>
    <row r="2" spans="1:9" x14ac:dyDescent="0.2">
      <c r="A2" s="220"/>
      <c r="B2" s="220"/>
      <c r="C2" s="220"/>
      <c r="D2" s="220"/>
      <c r="E2" s="220"/>
      <c r="F2" s="220"/>
      <c r="G2" s="220"/>
      <c r="H2" s="220"/>
    </row>
    <row r="3" spans="1:9" x14ac:dyDescent="0.2">
      <c r="A3" s="105">
        <v>1826620</v>
      </c>
      <c r="B3" s="80" t="s">
        <v>3</v>
      </c>
      <c r="D3" s="5"/>
      <c r="E3" s="5"/>
      <c r="F3" s="5"/>
      <c r="G3" s="5"/>
      <c r="H3" s="8"/>
    </row>
    <row r="4" spans="1:9" x14ac:dyDescent="0.2">
      <c r="A4" s="105">
        <v>454333</v>
      </c>
      <c r="B4" s="80" t="s">
        <v>4</v>
      </c>
      <c r="D4" s="5"/>
      <c r="E4" s="5"/>
      <c r="F4" s="5"/>
      <c r="G4" s="5"/>
      <c r="H4" s="8"/>
    </row>
    <row r="5" spans="1:9" x14ac:dyDescent="0.2">
      <c r="A5" s="105">
        <v>633835</v>
      </c>
      <c r="B5" s="80" t="s">
        <v>5</v>
      </c>
      <c r="D5" s="5"/>
      <c r="E5" s="5"/>
      <c r="F5" s="5"/>
      <c r="G5" s="5"/>
      <c r="H5" s="8"/>
    </row>
    <row r="6" spans="1:9" x14ac:dyDescent="0.2">
      <c r="A6" s="105">
        <v>797359</v>
      </c>
      <c r="B6" s="80" t="s">
        <v>6</v>
      </c>
      <c r="D6" s="5"/>
      <c r="E6" s="5"/>
      <c r="F6" s="5"/>
      <c r="G6" s="5"/>
      <c r="H6" s="8"/>
    </row>
    <row r="7" spans="1:9" x14ac:dyDescent="0.2">
      <c r="A7" s="105">
        <v>435768</v>
      </c>
      <c r="B7" s="80" t="s">
        <v>7</v>
      </c>
      <c r="D7" s="5"/>
      <c r="E7" s="5"/>
      <c r="F7" s="5"/>
      <c r="G7" s="5"/>
      <c r="H7" s="8"/>
    </row>
    <row r="8" spans="1:9" x14ac:dyDescent="0.2">
      <c r="A8" s="105">
        <v>136521</v>
      </c>
      <c r="B8" s="80" t="s">
        <v>8</v>
      </c>
      <c r="D8" s="5"/>
      <c r="E8" s="5"/>
      <c r="F8" s="5"/>
      <c r="G8" s="5"/>
      <c r="H8" s="8"/>
    </row>
    <row r="9" spans="1:9" x14ac:dyDescent="0.2">
      <c r="A9" s="105">
        <v>8330</v>
      </c>
      <c r="B9" s="80" t="s">
        <v>9</v>
      </c>
      <c r="D9" s="5"/>
      <c r="E9" s="5"/>
      <c r="F9" s="5"/>
      <c r="G9" s="5"/>
      <c r="H9" s="8"/>
    </row>
    <row r="10" spans="1:9" x14ac:dyDescent="0.2">
      <c r="A10" s="105">
        <v>29821</v>
      </c>
      <c r="B10" s="80" t="s">
        <v>10</v>
      </c>
      <c r="D10" s="5"/>
      <c r="E10" s="5"/>
      <c r="F10" s="5"/>
      <c r="G10" s="5"/>
      <c r="H10" s="8"/>
    </row>
    <row r="11" spans="1:9" x14ac:dyDescent="0.2">
      <c r="A11" s="81">
        <v>4293118</v>
      </c>
      <c r="B11" s="82"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view="pageLayout" zoomScaleNormal="100" workbookViewId="0">
      <selection activeCell="I63" sqref="I63"/>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2" t="s">
        <v>11</v>
      </c>
      <c r="B1" s="173"/>
      <c r="C1" s="177"/>
      <c r="D1" s="178"/>
      <c r="E1" s="179"/>
      <c r="F1" s="11"/>
      <c r="G1" s="11"/>
      <c r="H1" s="11"/>
      <c r="I1" s="12"/>
    </row>
    <row r="2" spans="1:10" s="13" customFormat="1" ht="51" x14ac:dyDescent="0.2">
      <c r="A2" s="174"/>
      <c r="B2" s="174"/>
      <c r="C2" s="10" t="s">
        <v>22</v>
      </c>
      <c r="D2" s="10" t="s">
        <v>23</v>
      </c>
      <c r="E2" s="14" t="s">
        <v>24</v>
      </c>
      <c r="F2" s="11"/>
      <c r="G2" s="12"/>
      <c r="H2" s="11"/>
      <c r="I2" s="15"/>
    </row>
    <row r="3" spans="1:10" s="13" customFormat="1" ht="20.100000000000001" customHeight="1" x14ac:dyDescent="0.2">
      <c r="A3" s="176" t="s">
        <v>17</v>
      </c>
      <c r="B3" s="22" t="s">
        <v>3</v>
      </c>
      <c r="C3" s="108">
        <v>1826499</v>
      </c>
      <c r="D3" s="106">
        <v>0.42209999999999998</v>
      </c>
      <c r="E3" s="16">
        <f>IF(C3=0,0,(C3-'Jan 25'!C3)/'Jan 25'!C3)</f>
        <v>-1.6424595503274243E-5</v>
      </c>
      <c r="F3" s="17"/>
      <c r="G3" s="18"/>
      <c r="H3" s="11"/>
      <c r="I3" s="12"/>
    </row>
    <row r="4" spans="1:10" s="13" customFormat="1" ht="20.100000000000001" customHeight="1" x14ac:dyDescent="0.2">
      <c r="A4" s="176"/>
      <c r="B4" s="22" t="s">
        <v>4</v>
      </c>
      <c r="C4" s="108">
        <v>454479</v>
      </c>
      <c r="D4" s="106">
        <v>0.105</v>
      </c>
      <c r="E4" s="16">
        <f>IF(C4=0,0,(C4-'Jan 25'!C4)/'Jan 25'!C4)</f>
        <v>1.2763494644833757E-4</v>
      </c>
      <c r="F4" s="17"/>
      <c r="G4" s="18"/>
      <c r="H4" s="11"/>
      <c r="I4" s="12"/>
    </row>
    <row r="5" spans="1:10" s="13" customFormat="1" ht="20.100000000000001" customHeight="1" x14ac:dyDescent="0.2">
      <c r="A5" s="176"/>
      <c r="B5" s="22" t="s">
        <v>5</v>
      </c>
      <c r="C5" s="108">
        <v>635127</v>
      </c>
      <c r="D5" s="106">
        <v>0.14680000000000001</v>
      </c>
      <c r="E5" s="16">
        <f>IF(C5=0,0,(C5-'Jan 25'!C5)/'Jan 25'!C5)</f>
        <v>8.7145076854708823E-4</v>
      </c>
      <c r="F5" s="17"/>
      <c r="G5" s="18"/>
      <c r="H5" s="11"/>
      <c r="I5" s="12"/>
    </row>
    <row r="6" spans="1:10" s="13" customFormat="1" ht="20.100000000000001" customHeight="1" x14ac:dyDescent="0.2">
      <c r="A6" s="176"/>
      <c r="B6" s="22" t="s">
        <v>6</v>
      </c>
      <c r="C6" s="108">
        <v>800699</v>
      </c>
      <c r="D6" s="106">
        <v>0.185</v>
      </c>
      <c r="E6" s="16">
        <f>IF(C6=0,0,(C6-'Jan 25'!C6)/'Jan 25'!C6)</f>
        <v>2.1665448428472732E-3</v>
      </c>
      <c r="F6" s="17"/>
      <c r="G6" s="18"/>
      <c r="H6" s="11"/>
      <c r="I6" s="12"/>
    </row>
    <row r="7" spans="1:10" s="13" customFormat="1" ht="20.100000000000001" customHeight="1" x14ac:dyDescent="0.2">
      <c r="A7" s="176"/>
      <c r="B7" s="22" t="s">
        <v>7</v>
      </c>
      <c r="C7" s="108">
        <v>435832</v>
      </c>
      <c r="D7" s="106">
        <v>0.1007</v>
      </c>
      <c r="E7" s="16">
        <f>IF(C7=0,0,(C7-'Jan 25'!C7)/'Jan 25'!C7)</f>
        <v>1.1244128384998956E-4</v>
      </c>
      <c r="F7" s="17"/>
      <c r="G7" s="18"/>
      <c r="H7" s="11"/>
      <c r="I7" s="12"/>
    </row>
    <row r="8" spans="1:10" s="13" customFormat="1" ht="20.100000000000001" customHeight="1" x14ac:dyDescent="0.2">
      <c r="A8" s="176"/>
      <c r="B8" s="22" t="s">
        <v>8</v>
      </c>
      <c r="C8" s="108">
        <v>136474</v>
      </c>
      <c r="D8" s="106">
        <v>3.15E-2</v>
      </c>
      <c r="E8" s="16">
        <f>IF(C8=0,0,(C8-'Jan 25'!C8)/'Jan 25'!C8)</f>
        <v>-1.2455033665223348E-4</v>
      </c>
      <c r="F8" s="17"/>
      <c r="G8" s="18"/>
      <c r="H8" s="11"/>
      <c r="I8" s="12"/>
    </row>
    <row r="9" spans="1:10" s="13" customFormat="1" ht="20.100000000000001" customHeight="1" x14ac:dyDescent="0.2">
      <c r="A9" s="176"/>
      <c r="B9" s="22" t="s">
        <v>9</v>
      </c>
      <c r="C9" s="108">
        <v>8337</v>
      </c>
      <c r="D9" s="106">
        <v>1.9E-3</v>
      </c>
      <c r="E9" s="16">
        <f>IF(C9=0,0,(C9-'Jan 25'!C9)/'Jan 25'!C9)</f>
        <v>-2.398369109005876E-4</v>
      </c>
      <c r="F9" s="17"/>
      <c r="G9" s="18"/>
      <c r="H9" s="11"/>
      <c r="I9" s="12"/>
    </row>
    <row r="10" spans="1:10" s="13" customFormat="1" ht="20.100000000000001" customHeight="1" x14ac:dyDescent="0.2">
      <c r="A10" s="176"/>
      <c r="B10" s="22" t="s">
        <v>10</v>
      </c>
      <c r="C10" s="108">
        <v>29904</v>
      </c>
      <c r="D10" s="106">
        <v>6.8999999999999999E-3</v>
      </c>
      <c r="E10" s="16">
        <f>IF(C10=0,0,(C10-'Jan 25'!C10)/'Jan 25'!C10)</f>
        <v>1.6412661195779601E-3</v>
      </c>
      <c r="F10" s="17"/>
      <c r="G10" s="18"/>
      <c r="H10" s="11"/>
      <c r="I10" s="12"/>
    </row>
    <row r="11" spans="1:10" s="13" customFormat="1" ht="20.100000000000001" customHeight="1" x14ac:dyDescent="0.2">
      <c r="A11" s="141" t="s">
        <v>18</v>
      </c>
      <c r="B11" s="142"/>
      <c r="C11" s="19">
        <f>SUM(C3:C10)</f>
        <v>4327351</v>
      </c>
      <c r="D11" s="102">
        <f>SUM(D3:D10)</f>
        <v>0.99990000000000001</v>
      </c>
      <c r="E11" s="57">
        <f>IF(C11=0,0,(C11-'Jan 25'!C11)/'Jan 25'!C11)</f>
        <v>5.5283748289001512E-4</v>
      </c>
      <c r="F11" s="17"/>
      <c r="G11" s="18"/>
      <c r="H11" s="11"/>
      <c r="I11" s="12"/>
    </row>
    <row r="12" spans="1:10" s="13" customFormat="1" ht="20.100000000000001" customHeight="1" x14ac:dyDescent="0.2"/>
    <row r="14" spans="1:10" s="24" customFormat="1" ht="20.100000000000001" customHeight="1" x14ac:dyDescent="0.2">
      <c r="A14" s="141" t="s">
        <v>11</v>
      </c>
      <c r="B14" s="141"/>
      <c r="C14" s="146" t="s">
        <v>1</v>
      </c>
      <c r="D14" s="180"/>
      <c r="E14" s="180"/>
      <c r="F14" s="180"/>
      <c r="G14" s="180"/>
      <c r="H14" s="180"/>
      <c r="I14" s="180"/>
      <c r="J14" s="181"/>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9605</v>
      </c>
      <c r="D16" s="108">
        <v>20518</v>
      </c>
      <c r="E16" s="108">
        <v>122741</v>
      </c>
      <c r="F16" s="108">
        <v>199534</v>
      </c>
      <c r="G16" s="108">
        <v>195884</v>
      </c>
      <c r="H16" s="108">
        <v>336072</v>
      </c>
      <c r="I16" s="59">
        <v>884354</v>
      </c>
      <c r="J16" s="72">
        <f>I16/'ABS Estimated Population'!D3</f>
        <v>0.25333957834699072</v>
      </c>
    </row>
    <row r="17" spans="1:10" s="24" customFormat="1" ht="20.100000000000001" customHeight="1" x14ac:dyDescent="0.2">
      <c r="A17" s="176"/>
      <c r="B17" s="22" t="s">
        <v>4</v>
      </c>
      <c r="C17" s="108">
        <v>9991</v>
      </c>
      <c r="D17" s="108">
        <v>25422</v>
      </c>
      <c r="E17" s="108">
        <v>42170</v>
      </c>
      <c r="F17" s="108">
        <v>60140</v>
      </c>
      <c r="G17" s="108">
        <v>48860</v>
      </c>
      <c r="H17" s="108">
        <v>73668</v>
      </c>
      <c r="I17" s="59">
        <v>260251</v>
      </c>
      <c r="J17" s="72">
        <f>I17/'ABS Estimated Population'!D4</f>
        <v>9.0149729378653384E-2</v>
      </c>
    </row>
    <row r="18" spans="1:10" s="24" customFormat="1" ht="20.100000000000001" customHeight="1" x14ac:dyDescent="0.2">
      <c r="A18" s="176"/>
      <c r="B18" s="22" t="s">
        <v>5</v>
      </c>
      <c r="C18" s="108">
        <v>8491</v>
      </c>
      <c r="D18" s="108">
        <v>20239</v>
      </c>
      <c r="E18" s="108">
        <v>75986</v>
      </c>
      <c r="F18" s="108">
        <v>78931</v>
      </c>
      <c r="G18" s="108">
        <v>61054</v>
      </c>
      <c r="H18" s="108">
        <v>66988</v>
      </c>
      <c r="I18" s="59">
        <v>311689</v>
      </c>
      <c r="J18" s="72">
        <f>I18/'ABS Estimated Population'!D5</f>
        <v>0.13616171182761502</v>
      </c>
    </row>
    <row r="19" spans="1:10" s="24" customFormat="1" ht="20.100000000000001" customHeight="1" x14ac:dyDescent="0.2">
      <c r="A19" s="176"/>
      <c r="B19" s="22" t="s">
        <v>6</v>
      </c>
      <c r="C19" s="108">
        <v>33106</v>
      </c>
      <c r="D19" s="108">
        <v>57122</v>
      </c>
      <c r="E19" s="108">
        <v>66273</v>
      </c>
      <c r="F19" s="108">
        <v>61257</v>
      </c>
      <c r="G19" s="108">
        <v>57698</v>
      </c>
      <c r="H19" s="108">
        <v>98486</v>
      </c>
      <c r="I19" s="59">
        <v>373942</v>
      </c>
      <c r="J19" s="72">
        <f>I19/'ABS Estimated Population'!D6</f>
        <v>0.47418222580661523</v>
      </c>
    </row>
    <row r="20" spans="1:10" s="24" customFormat="1" ht="20.100000000000001" customHeight="1" x14ac:dyDescent="0.2">
      <c r="A20" s="176"/>
      <c r="B20" s="22" t="s">
        <v>7</v>
      </c>
      <c r="C20" s="108">
        <v>3047</v>
      </c>
      <c r="D20" s="108">
        <v>8082</v>
      </c>
      <c r="E20" s="108">
        <v>18867</v>
      </c>
      <c r="F20" s="108">
        <v>48745</v>
      </c>
      <c r="G20" s="108">
        <v>52083</v>
      </c>
      <c r="H20" s="108">
        <v>87171</v>
      </c>
      <c r="I20" s="59">
        <v>217995</v>
      </c>
      <c r="J20" s="72">
        <f>I20/'ABS Estimated Population'!D7</f>
        <v>0.18175777136515725</v>
      </c>
    </row>
    <row r="21" spans="1:10" s="24" customFormat="1" ht="20.100000000000001" customHeight="1" x14ac:dyDescent="0.2">
      <c r="A21" s="176"/>
      <c r="B21" s="22" t="s">
        <v>8</v>
      </c>
      <c r="C21" s="108">
        <v>904</v>
      </c>
      <c r="D21" s="108">
        <v>2303</v>
      </c>
      <c r="E21" s="108">
        <v>5093</v>
      </c>
      <c r="F21" s="108">
        <v>14157</v>
      </c>
      <c r="G21" s="108">
        <v>15768</v>
      </c>
      <c r="H21" s="108">
        <v>29226</v>
      </c>
      <c r="I21" s="59">
        <v>67451</v>
      </c>
      <c r="J21" s="72">
        <f>I21/'ABS Estimated Population'!D8</f>
        <v>0.27954444670084422</v>
      </c>
    </row>
    <row r="22" spans="1:10" s="24" customFormat="1" ht="20.100000000000001" customHeight="1" x14ac:dyDescent="0.2">
      <c r="A22" s="176"/>
      <c r="B22" s="22" t="s">
        <v>9</v>
      </c>
      <c r="C22" s="108">
        <v>245</v>
      </c>
      <c r="D22" s="108">
        <v>826</v>
      </c>
      <c r="E22" s="108">
        <v>792</v>
      </c>
      <c r="F22" s="108">
        <v>1082</v>
      </c>
      <c r="G22" s="108">
        <v>923</v>
      </c>
      <c r="H22" s="108">
        <v>800</v>
      </c>
      <c r="I22" s="59">
        <v>4668</v>
      </c>
      <c r="J22" s="72">
        <f>I22/'ABS Estimated Population'!D9</f>
        <v>4.6870764009518742E-2</v>
      </c>
    </row>
    <row r="23" spans="1:10" s="24" customFormat="1" ht="20.100000000000001" customHeight="1" x14ac:dyDescent="0.2">
      <c r="A23" s="176"/>
      <c r="B23" s="22" t="s">
        <v>10</v>
      </c>
      <c r="C23" s="108">
        <v>1101</v>
      </c>
      <c r="D23" s="108">
        <v>2747</v>
      </c>
      <c r="E23" s="108">
        <v>2899</v>
      </c>
      <c r="F23" s="108">
        <v>3890</v>
      </c>
      <c r="G23" s="108">
        <v>3090</v>
      </c>
      <c r="H23" s="108">
        <v>3908</v>
      </c>
      <c r="I23" s="59">
        <v>17635</v>
      </c>
      <c r="J23" s="72">
        <f>I23/'ABS Estimated Population'!D10</f>
        <v>8.8318517591085513E-2</v>
      </c>
    </row>
    <row r="24" spans="1:10" s="24" customFormat="1" ht="20.100000000000001" customHeight="1" x14ac:dyDescent="0.2">
      <c r="A24" s="141" t="s">
        <v>18</v>
      </c>
      <c r="B24" s="142"/>
      <c r="C24" s="60">
        <f t="shared" ref="C24:I24" si="0">SUM(C16:C23)</f>
        <v>66490</v>
      </c>
      <c r="D24" s="60">
        <f t="shared" si="0"/>
        <v>137259</v>
      </c>
      <c r="E24" s="60">
        <f t="shared" si="0"/>
        <v>334821</v>
      </c>
      <c r="F24" s="60">
        <f t="shared" si="0"/>
        <v>467736</v>
      </c>
      <c r="G24" s="60">
        <f t="shared" si="0"/>
        <v>435360</v>
      </c>
      <c r="H24" s="60">
        <f t="shared" si="0"/>
        <v>696319</v>
      </c>
      <c r="I24" s="60">
        <f t="shared" si="0"/>
        <v>2137985</v>
      </c>
      <c r="J24" s="73">
        <f>I24/'ABS Estimated Population'!D11</f>
        <v>0.19097164069103637</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3077</v>
      </c>
      <c r="D29" s="108">
        <v>8278</v>
      </c>
      <c r="E29" s="108">
        <v>126464</v>
      </c>
      <c r="F29" s="108">
        <v>206578</v>
      </c>
      <c r="G29" s="108">
        <v>207832</v>
      </c>
      <c r="H29" s="108">
        <v>389883</v>
      </c>
      <c r="I29" s="101">
        <v>942112</v>
      </c>
      <c r="J29" s="72">
        <f>I29/'ABS Estimated Population'!C3</f>
        <v>0.27685521635191107</v>
      </c>
    </row>
    <row r="30" spans="1:10" s="24" customFormat="1" ht="20.100000000000001" customHeight="1" x14ac:dyDescent="0.2">
      <c r="A30" s="140"/>
      <c r="B30" s="22" t="s">
        <v>4</v>
      </c>
      <c r="C30" s="108">
        <v>3267</v>
      </c>
      <c r="D30" s="108">
        <v>11409</v>
      </c>
      <c r="E30" s="108">
        <v>31807</v>
      </c>
      <c r="F30" s="108">
        <v>43701</v>
      </c>
      <c r="G30" s="108">
        <v>38767</v>
      </c>
      <c r="H30" s="108">
        <v>61615</v>
      </c>
      <c r="I30" s="101">
        <v>190566</v>
      </c>
      <c r="J30" s="72">
        <f>I30/'ABS Estimated Population'!C4</f>
        <v>6.8855152917507934E-2</v>
      </c>
    </row>
    <row r="31" spans="1:10" s="24" customFormat="1" ht="20.100000000000001" customHeight="1" x14ac:dyDescent="0.2">
      <c r="A31" s="140"/>
      <c r="B31" s="22" t="s">
        <v>5</v>
      </c>
      <c r="C31" s="108">
        <v>2449</v>
      </c>
      <c r="D31" s="108">
        <v>7664</v>
      </c>
      <c r="E31" s="108">
        <v>83242</v>
      </c>
      <c r="F31" s="108">
        <v>89124</v>
      </c>
      <c r="G31" s="108">
        <v>65959</v>
      </c>
      <c r="H31" s="108">
        <v>74998</v>
      </c>
      <c r="I31" s="101">
        <v>323436</v>
      </c>
      <c r="J31" s="72">
        <f>I31/'ABS Estimated Population'!C5</f>
        <v>0.14656095876630615</v>
      </c>
    </row>
    <row r="32" spans="1:10" s="24" customFormat="1" ht="20.100000000000001" customHeight="1" x14ac:dyDescent="0.2">
      <c r="A32" s="140"/>
      <c r="B32" s="22" t="s">
        <v>6</v>
      </c>
      <c r="C32" s="108">
        <v>32469</v>
      </c>
      <c r="D32" s="108">
        <v>67456</v>
      </c>
      <c r="E32" s="108">
        <v>78290</v>
      </c>
      <c r="F32" s="108">
        <v>70828</v>
      </c>
      <c r="G32" s="108">
        <v>64187</v>
      </c>
      <c r="H32" s="108">
        <v>113465</v>
      </c>
      <c r="I32" s="101">
        <v>426695</v>
      </c>
      <c r="J32" s="72">
        <f>I32/'ABS Estimated Population'!C6</f>
        <v>0.56166175903414628</v>
      </c>
    </row>
    <row r="33" spans="1:10" s="24" customFormat="1" ht="20.100000000000001" customHeight="1" x14ac:dyDescent="0.2">
      <c r="A33" s="140"/>
      <c r="B33" s="22" t="s">
        <v>7</v>
      </c>
      <c r="C33" s="108">
        <v>889</v>
      </c>
      <c r="D33" s="108">
        <v>3061</v>
      </c>
      <c r="E33" s="108">
        <v>16449</v>
      </c>
      <c r="F33" s="108">
        <v>48538</v>
      </c>
      <c r="G33" s="108">
        <v>52852</v>
      </c>
      <c r="H33" s="108">
        <v>94768</v>
      </c>
      <c r="I33" s="101">
        <v>216557</v>
      </c>
      <c r="J33" s="72">
        <f>I33/'ABS Estimated Population'!C7</f>
        <v>0.18047559678779657</v>
      </c>
    </row>
    <row r="34" spans="1:10" s="24" customFormat="1" ht="20.100000000000001" customHeight="1" x14ac:dyDescent="0.2">
      <c r="A34" s="140"/>
      <c r="B34" s="22" t="s">
        <v>8</v>
      </c>
      <c r="C34" s="108">
        <v>256</v>
      </c>
      <c r="D34" s="108">
        <v>857</v>
      </c>
      <c r="E34" s="108">
        <v>4522</v>
      </c>
      <c r="F34" s="108">
        <v>14603</v>
      </c>
      <c r="G34" s="108">
        <v>16038</v>
      </c>
      <c r="H34" s="108">
        <v>32747</v>
      </c>
      <c r="I34" s="101">
        <v>69023</v>
      </c>
      <c r="J34" s="72">
        <f>I34/'ABS Estimated Population'!C8</f>
        <v>0.29545999349348495</v>
      </c>
    </row>
    <row r="35" spans="1:10" s="24" customFormat="1" ht="20.100000000000001" customHeight="1" x14ac:dyDescent="0.2">
      <c r="A35" s="140"/>
      <c r="B35" s="22" t="s">
        <v>9</v>
      </c>
      <c r="C35" s="108">
        <v>105</v>
      </c>
      <c r="D35" s="108">
        <v>343</v>
      </c>
      <c r="E35" s="108">
        <v>524</v>
      </c>
      <c r="F35" s="108">
        <v>855</v>
      </c>
      <c r="G35" s="108">
        <v>930</v>
      </c>
      <c r="H35" s="108">
        <v>912</v>
      </c>
      <c r="I35" s="101">
        <v>3669</v>
      </c>
      <c r="J35" s="72">
        <f>I35/'ABS Estimated Population'!C9</f>
        <v>3.501555610696494E-2</v>
      </c>
    </row>
    <row r="36" spans="1:10" s="24" customFormat="1" ht="20.100000000000001" customHeight="1" x14ac:dyDescent="0.2">
      <c r="A36" s="140"/>
      <c r="B36" s="22" t="s">
        <v>10</v>
      </c>
      <c r="C36" s="108">
        <v>388</v>
      </c>
      <c r="D36" s="108">
        <v>1328</v>
      </c>
      <c r="E36" s="108">
        <v>1874</v>
      </c>
      <c r="F36" s="108">
        <v>2829</v>
      </c>
      <c r="G36" s="108">
        <v>2547</v>
      </c>
      <c r="H36" s="108">
        <v>3303</v>
      </c>
      <c r="I36" s="101">
        <v>12269</v>
      </c>
      <c r="J36" s="72">
        <f>I36/'ABS Estimated Population'!C10</f>
        <v>6.4527835485313073E-2</v>
      </c>
    </row>
    <row r="37" spans="1:10" s="24" customFormat="1" ht="20.100000000000001" customHeight="1" x14ac:dyDescent="0.2">
      <c r="A37" s="141" t="s">
        <v>18</v>
      </c>
      <c r="B37" s="142"/>
      <c r="C37" s="83">
        <f>SUM(C29:C36)</f>
        <v>42900</v>
      </c>
      <c r="D37" s="83">
        <f t="shared" ref="D37:I37" si="1">SUM(D29:D36)</f>
        <v>100396</v>
      </c>
      <c r="E37" s="83">
        <f t="shared" si="1"/>
        <v>343172</v>
      </c>
      <c r="F37" s="83">
        <f t="shared" si="1"/>
        <v>477056</v>
      </c>
      <c r="G37" s="83">
        <f t="shared" si="1"/>
        <v>449112</v>
      </c>
      <c r="H37" s="83">
        <f t="shared" si="1"/>
        <v>771691</v>
      </c>
      <c r="I37" s="83">
        <f t="shared" si="1"/>
        <v>2184327</v>
      </c>
      <c r="J37" s="73">
        <f>I37/'ABS Estimated Population'!C11</f>
        <v>0.20103269688338288</v>
      </c>
    </row>
    <row r="40" spans="1:10" s="24" customFormat="1" ht="20.100000000000001" customHeight="1" x14ac:dyDescent="0.2">
      <c r="A40" s="141" t="s">
        <v>11</v>
      </c>
      <c r="B40" s="147"/>
      <c r="C40" s="147"/>
      <c r="D40" s="146" t="s">
        <v>20</v>
      </c>
      <c r="E40" s="146"/>
      <c r="F40" s="146"/>
      <c r="G40" s="146"/>
      <c r="H40" s="146"/>
      <c r="I40" s="146"/>
      <c r="J40" s="146"/>
    </row>
    <row r="41" spans="1:10" s="24" customFormat="1" ht="20.100000000000001" customHeight="1" x14ac:dyDescent="0.2">
      <c r="A41" s="147"/>
      <c r="B41" s="147"/>
      <c r="C41" s="147"/>
      <c r="D41" s="22" t="s">
        <v>21</v>
      </c>
      <c r="E41" s="22" t="s">
        <v>12</v>
      </c>
      <c r="F41" s="22" t="s">
        <v>13</v>
      </c>
      <c r="G41" s="22" t="s">
        <v>14</v>
      </c>
      <c r="H41" s="22" t="s">
        <v>15</v>
      </c>
      <c r="I41" s="22" t="s">
        <v>16</v>
      </c>
      <c r="J41" s="22" t="s">
        <v>2</v>
      </c>
    </row>
    <row r="42" spans="1:10" s="24" customFormat="1" ht="20.100000000000001" customHeight="1" x14ac:dyDescent="0.2">
      <c r="A42" s="140" t="s">
        <v>17</v>
      </c>
      <c r="B42" s="163"/>
      <c r="C42" s="22" t="s">
        <v>3</v>
      </c>
      <c r="D42" s="108">
        <v>0</v>
      </c>
      <c r="E42" s="108">
        <v>0</v>
      </c>
      <c r="F42" s="108">
        <v>0</v>
      </c>
      <c r="G42" s="108">
        <v>4</v>
      </c>
      <c r="H42" s="108">
        <v>13</v>
      </c>
      <c r="I42" s="108">
        <v>16</v>
      </c>
      <c r="J42" s="29">
        <v>33</v>
      </c>
    </row>
    <row r="43" spans="1:10" s="24" customFormat="1" ht="20.100000000000001" customHeight="1" x14ac:dyDescent="0.2">
      <c r="A43" s="163"/>
      <c r="B43" s="163"/>
      <c r="C43" s="22" t="s">
        <v>4</v>
      </c>
      <c r="D43" s="108">
        <v>0</v>
      </c>
      <c r="E43" s="108">
        <v>0</v>
      </c>
      <c r="F43" s="108">
        <v>779</v>
      </c>
      <c r="G43" s="108">
        <v>1180</v>
      </c>
      <c r="H43" s="108">
        <v>755</v>
      </c>
      <c r="I43" s="108">
        <v>948</v>
      </c>
      <c r="J43" s="29">
        <v>3662</v>
      </c>
    </row>
    <row r="44" spans="1:10" s="24" customFormat="1" ht="20.100000000000001" customHeight="1" x14ac:dyDescent="0.2">
      <c r="A44" s="163"/>
      <c r="B44" s="163"/>
      <c r="C44" s="22" t="s">
        <v>5</v>
      </c>
      <c r="D44" s="108">
        <v>0</v>
      </c>
      <c r="E44" s="108">
        <v>0</v>
      </c>
      <c r="F44" s="108">
        <v>0</v>
      </c>
      <c r="G44" s="108">
        <v>1</v>
      </c>
      <c r="H44" s="108">
        <v>0</v>
      </c>
      <c r="I44" s="108">
        <v>1</v>
      </c>
      <c r="J44" s="29">
        <v>2</v>
      </c>
    </row>
    <row r="45" spans="1:10" s="24" customFormat="1" ht="20.100000000000001" customHeight="1" x14ac:dyDescent="0.2">
      <c r="A45" s="163"/>
      <c r="B45" s="163"/>
      <c r="C45" s="22" t="s">
        <v>6</v>
      </c>
      <c r="D45" s="108">
        <v>0</v>
      </c>
      <c r="E45" s="108">
        <v>0</v>
      </c>
      <c r="F45" s="108">
        <v>17</v>
      </c>
      <c r="G45" s="108">
        <v>21</v>
      </c>
      <c r="H45" s="108">
        <v>9</v>
      </c>
      <c r="I45" s="108">
        <v>15</v>
      </c>
      <c r="J45" s="29">
        <v>62</v>
      </c>
    </row>
    <row r="46" spans="1:10" s="24" customFormat="1" ht="20.100000000000001" customHeight="1" x14ac:dyDescent="0.2">
      <c r="A46" s="163"/>
      <c r="B46" s="163"/>
      <c r="C46" s="22" t="s">
        <v>7</v>
      </c>
      <c r="D46" s="108">
        <v>0</v>
      </c>
      <c r="E46" s="108">
        <v>0</v>
      </c>
      <c r="F46" s="108">
        <v>125</v>
      </c>
      <c r="G46" s="108">
        <v>394</v>
      </c>
      <c r="H46" s="108">
        <v>288</v>
      </c>
      <c r="I46" s="108">
        <v>473</v>
      </c>
      <c r="J46" s="29">
        <v>1280</v>
      </c>
    </row>
    <row r="47" spans="1:10" s="24" customFormat="1" ht="20.100000000000001" customHeight="1" x14ac:dyDescent="0.2">
      <c r="A47" s="163"/>
      <c r="B47" s="163"/>
      <c r="C47" s="22" t="s">
        <v>8</v>
      </c>
      <c r="D47" s="109">
        <v>0</v>
      </c>
      <c r="E47" s="109">
        <v>0</v>
      </c>
      <c r="F47" s="109">
        <v>0</v>
      </c>
      <c r="G47" s="109">
        <v>0</v>
      </c>
      <c r="H47" s="109">
        <v>0</v>
      </c>
      <c r="I47" s="109">
        <v>0</v>
      </c>
      <c r="J47" s="29">
        <v>0</v>
      </c>
    </row>
    <row r="48" spans="1:10" s="24" customFormat="1" ht="20.100000000000001" customHeight="1" x14ac:dyDescent="0.2">
      <c r="A48" s="163"/>
      <c r="B48" s="163"/>
      <c r="C48" s="22" t="s">
        <v>9</v>
      </c>
      <c r="D48" s="109">
        <v>0</v>
      </c>
      <c r="E48" s="109">
        <v>0</v>
      </c>
      <c r="F48" s="109">
        <v>0</v>
      </c>
      <c r="G48" s="109">
        <v>0</v>
      </c>
      <c r="H48" s="109">
        <v>0</v>
      </c>
      <c r="I48" s="109">
        <v>0</v>
      </c>
      <c r="J48" s="29">
        <v>0</v>
      </c>
    </row>
    <row r="49" spans="1:10" s="24" customFormat="1" ht="20.100000000000001" customHeight="1" x14ac:dyDescent="0.2">
      <c r="A49" s="163"/>
      <c r="B49" s="163"/>
      <c r="C49" s="22" t="s">
        <v>10</v>
      </c>
      <c r="D49" s="109">
        <v>0</v>
      </c>
      <c r="E49" s="109">
        <v>0</v>
      </c>
      <c r="F49" s="109">
        <v>0</v>
      </c>
      <c r="G49" s="109">
        <v>0</v>
      </c>
      <c r="H49" s="109">
        <v>0</v>
      </c>
      <c r="I49" s="109">
        <v>0</v>
      </c>
      <c r="J49" s="29">
        <v>0</v>
      </c>
    </row>
    <row r="50" spans="1:10" s="24" customFormat="1" ht="20.100000000000001" customHeight="1" x14ac:dyDescent="0.2">
      <c r="A50" s="141" t="s">
        <v>18</v>
      </c>
      <c r="B50" s="147"/>
      <c r="C50" s="147"/>
      <c r="D50" s="47">
        <f t="shared" ref="D50:I50" si="2">SUM(D42:D49)</f>
        <v>0</v>
      </c>
      <c r="E50" s="47">
        <f t="shared" si="2"/>
        <v>0</v>
      </c>
      <c r="F50" s="47">
        <f t="shared" si="2"/>
        <v>921</v>
      </c>
      <c r="G50" s="47">
        <f t="shared" si="2"/>
        <v>1600</v>
      </c>
      <c r="H50" s="47">
        <f t="shared" si="2"/>
        <v>1065</v>
      </c>
      <c r="I50" s="47">
        <f t="shared" si="2"/>
        <v>1453</v>
      </c>
      <c r="J50" s="62">
        <f t="shared" ref="J50" si="3">SUM(D50:I50)</f>
        <v>5039</v>
      </c>
    </row>
    <row r="51" spans="1:10" s="24" customFormat="1" ht="20.100000000000001" customHeight="1" x14ac:dyDescent="0.2"/>
    <row r="52" spans="1:10" s="13" customFormat="1" ht="20.100000000000001" customHeight="1" x14ac:dyDescent="0.2">
      <c r="A52" s="167" t="s">
        <v>19</v>
      </c>
      <c r="B52" s="168"/>
      <c r="C52" s="168"/>
      <c r="D52" s="168"/>
      <c r="E52" s="168"/>
      <c r="F52" s="168"/>
      <c r="G52" s="168"/>
      <c r="H52" s="168"/>
      <c r="I52" s="168"/>
      <c r="J52" s="168"/>
    </row>
    <row r="53" spans="1:10" s="13" customFormat="1" ht="20.100000000000001" customHeight="1" x14ac:dyDescent="0.2">
      <c r="A53" s="169" t="s">
        <v>45</v>
      </c>
      <c r="B53" s="169"/>
      <c r="C53" s="169"/>
      <c r="D53" s="169"/>
      <c r="E53" s="169"/>
      <c r="F53" s="169"/>
      <c r="G53" s="169"/>
      <c r="H53" s="169"/>
      <c r="I53" s="169"/>
      <c r="J53" s="169"/>
    </row>
    <row r="54" spans="1:10" s="13" customFormat="1" ht="20.100000000000001" customHeight="1" x14ac:dyDescent="0.2">
      <c r="A54" s="169"/>
      <c r="B54" s="169"/>
      <c r="C54" s="169"/>
      <c r="D54" s="169"/>
      <c r="E54" s="169"/>
      <c r="F54" s="169"/>
      <c r="G54" s="169"/>
      <c r="H54" s="169"/>
      <c r="I54" s="169"/>
      <c r="J54" s="169"/>
    </row>
    <row r="55" spans="1:10" s="13" customFormat="1" ht="20.100000000000001" customHeight="1" x14ac:dyDescent="0.2">
      <c r="A55" s="166" t="s">
        <v>35</v>
      </c>
      <c r="B55" s="166"/>
      <c r="C55" s="166"/>
      <c r="D55" s="166"/>
      <c r="E55" s="166"/>
      <c r="F55" s="166"/>
      <c r="G55" s="166"/>
      <c r="H55" s="166"/>
      <c r="I55" s="166"/>
      <c r="J55" s="166"/>
    </row>
    <row r="56" spans="1:10" s="13" customFormat="1" ht="20.100000000000001" customHeight="1" x14ac:dyDescent="0.2">
      <c r="A56" s="171" t="s">
        <v>30</v>
      </c>
      <c r="B56" s="172"/>
      <c r="C56" s="172"/>
      <c r="D56" s="172"/>
      <c r="E56" s="172"/>
      <c r="F56" s="172"/>
      <c r="G56" s="172"/>
      <c r="H56" s="172"/>
      <c r="I56" s="172"/>
      <c r="J56" s="172"/>
    </row>
    <row r="57" spans="1:10" s="13" customFormat="1" ht="6.75" customHeight="1" x14ac:dyDescent="0.2">
      <c r="A57" s="169" t="s">
        <v>31</v>
      </c>
      <c r="B57" s="170"/>
      <c r="C57" s="170"/>
      <c r="D57" s="170"/>
      <c r="E57" s="170"/>
      <c r="F57" s="170"/>
      <c r="G57" s="170"/>
      <c r="H57" s="170"/>
      <c r="I57" s="170"/>
      <c r="J57" s="170"/>
    </row>
    <row r="58" spans="1:10" s="13" customFormat="1" ht="6.75" customHeight="1" x14ac:dyDescent="0.2">
      <c r="A58" s="170"/>
      <c r="B58" s="170"/>
      <c r="C58" s="170"/>
      <c r="D58" s="170"/>
      <c r="E58" s="170"/>
      <c r="F58" s="170"/>
      <c r="G58" s="170"/>
      <c r="H58" s="170"/>
      <c r="I58" s="170"/>
      <c r="J58" s="170"/>
    </row>
    <row r="59" spans="1:10" ht="20.100000000000001" customHeight="1" x14ac:dyDescent="0.2">
      <c r="A59" s="164" t="s">
        <v>48</v>
      </c>
      <c r="B59" s="165"/>
      <c r="C59" s="165"/>
      <c r="D59" s="165"/>
      <c r="E59" s="165"/>
      <c r="F59" s="165"/>
      <c r="G59" s="165"/>
      <c r="H59" s="165"/>
      <c r="I59" s="165"/>
      <c r="J59" s="165"/>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28/02/2025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view="pageLayout" zoomScaleNormal="100" workbookViewId="0">
      <selection activeCell="C3" sqref="C3:D10"/>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2" t="s">
        <v>11</v>
      </c>
      <c r="B1" s="153"/>
      <c r="C1" s="143"/>
      <c r="D1" s="144"/>
      <c r="E1" s="145"/>
      <c r="F1" s="33"/>
      <c r="G1" s="33"/>
      <c r="H1" s="33"/>
      <c r="I1" s="33"/>
      <c r="J1" s="33"/>
      <c r="K1" s="33"/>
    </row>
    <row r="2" spans="1:11" s="13" customFormat="1" ht="50.1" customHeight="1" x14ac:dyDescent="0.2">
      <c r="A2" s="153"/>
      <c r="B2" s="153"/>
      <c r="C2" s="10" t="s">
        <v>22</v>
      </c>
      <c r="D2" s="10" t="s">
        <v>23</v>
      </c>
      <c r="E2" s="14" t="s">
        <v>24</v>
      </c>
      <c r="F2" s="36"/>
      <c r="G2" s="27"/>
      <c r="H2" s="27"/>
      <c r="I2" s="27"/>
      <c r="J2" s="27"/>
      <c r="K2" s="27"/>
    </row>
    <row r="3" spans="1:11" s="24" customFormat="1" ht="20.100000000000001" customHeight="1" x14ac:dyDescent="0.2">
      <c r="A3" s="140" t="s">
        <v>17</v>
      </c>
      <c r="B3" s="22" t="s">
        <v>3</v>
      </c>
      <c r="C3" s="108">
        <v>1826343</v>
      </c>
      <c r="D3" s="106">
        <v>0.42180000000000001</v>
      </c>
      <c r="E3" s="16">
        <f>IF(C3=0,0,(C3-'Feb 25'!C3)/'Feb 25'!C3)</f>
        <v>-8.540929943022143E-5</v>
      </c>
      <c r="F3" s="37"/>
      <c r="G3" s="33"/>
      <c r="H3" s="33"/>
      <c r="I3" s="33"/>
      <c r="J3" s="33"/>
      <c r="K3" s="33"/>
    </row>
    <row r="4" spans="1:11" s="24" customFormat="1" ht="20.100000000000001" customHeight="1" x14ac:dyDescent="0.2">
      <c r="A4" s="140"/>
      <c r="B4" s="22" t="s">
        <v>4</v>
      </c>
      <c r="C4" s="108">
        <v>454436</v>
      </c>
      <c r="D4" s="106">
        <v>0.105</v>
      </c>
      <c r="E4" s="16">
        <f>IF(C4=0,0,(C4-'Feb 25'!C4)/'Feb 25'!C4)</f>
        <v>-9.4613832542317689E-5</v>
      </c>
      <c r="F4" s="37"/>
      <c r="G4" s="33"/>
      <c r="H4" s="33"/>
      <c r="I4" s="33"/>
      <c r="J4" s="33"/>
      <c r="K4" s="33"/>
    </row>
    <row r="5" spans="1:11" s="24" customFormat="1" ht="20.100000000000001" customHeight="1" x14ac:dyDescent="0.2">
      <c r="A5" s="140"/>
      <c r="B5" s="22" t="s">
        <v>5</v>
      </c>
      <c r="C5" s="108">
        <v>635714</v>
      </c>
      <c r="D5" s="106">
        <v>0.14680000000000001</v>
      </c>
      <c r="E5" s="16">
        <f>IF(C5=0,0,(C5-'Feb 25'!C5)/'Feb 25'!C5)</f>
        <v>9.24224603898118E-4</v>
      </c>
      <c r="F5" s="37"/>
      <c r="G5" s="33"/>
      <c r="H5" s="33"/>
      <c r="I5" s="33"/>
      <c r="J5" s="33"/>
      <c r="K5" s="33"/>
    </row>
    <row r="6" spans="1:11" s="24" customFormat="1" ht="20.100000000000001" customHeight="1" x14ac:dyDescent="0.2">
      <c r="A6" s="140"/>
      <c r="B6" s="22" t="s">
        <v>6</v>
      </c>
      <c r="C6" s="108">
        <v>802228</v>
      </c>
      <c r="D6" s="106">
        <v>0.18540000000000001</v>
      </c>
      <c r="E6" s="16">
        <f>IF(C6=0,0,(C6-'Feb 25'!C6)/'Feb 25'!C6)</f>
        <v>1.9095815031616125E-3</v>
      </c>
      <c r="F6" s="37"/>
      <c r="G6" s="33"/>
      <c r="H6" s="33"/>
      <c r="I6" s="33"/>
      <c r="J6" s="33"/>
      <c r="K6" s="33"/>
    </row>
    <row r="7" spans="1:11" s="24" customFormat="1" ht="20.100000000000001" customHeight="1" x14ac:dyDescent="0.2">
      <c r="A7" s="140"/>
      <c r="B7" s="22" t="s">
        <v>7</v>
      </c>
      <c r="C7" s="108">
        <v>436103</v>
      </c>
      <c r="D7" s="106">
        <v>0.1007</v>
      </c>
      <c r="E7" s="16">
        <f>IF(C7=0,0,(C7-'Feb 25'!C7)/'Feb 25'!C7)</f>
        <v>6.217992253895997E-4</v>
      </c>
      <c r="F7" s="37"/>
      <c r="G7" s="33"/>
      <c r="H7" s="33"/>
      <c r="I7" s="33"/>
      <c r="J7" s="33"/>
      <c r="K7" s="33"/>
    </row>
    <row r="8" spans="1:11" s="24" customFormat="1" ht="20.100000000000001" customHeight="1" x14ac:dyDescent="0.2">
      <c r="A8" s="140"/>
      <c r="B8" s="22" t="s">
        <v>8</v>
      </c>
      <c r="C8" s="108">
        <v>136456</v>
      </c>
      <c r="D8" s="106">
        <v>3.15E-2</v>
      </c>
      <c r="E8" s="16">
        <f>IF(C8=0,0,(C8-'Feb 25'!C8)/'Feb 25'!C8)</f>
        <v>-1.3189325439277812E-4</v>
      </c>
      <c r="F8" s="37"/>
      <c r="G8" s="33"/>
      <c r="H8" s="33"/>
      <c r="I8" s="33"/>
      <c r="J8" s="33"/>
      <c r="K8" s="33"/>
    </row>
    <row r="9" spans="1:11" s="24" customFormat="1" ht="20.100000000000001" customHeight="1" x14ac:dyDescent="0.2">
      <c r="A9" s="140"/>
      <c r="B9" s="22" t="s">
        <v>9</v>
      </c>
      <c r="C9" s="108">
        <v>8329</v>
      </c>
      <c r="D9" s="106">
        <v>1.9E-3</v>
      </c>
      <c r="E9" s="16">
        <f>IF(C9=0,0,(C9-'Feb 25'!C9)/'Feb 25'!C9)</f>
        <v>-9.5957778577425933E-4</v>
      </c>
      <c r="F9" s="37"/>
      <c r="G9" s="33"/>
      <c r="H9" s="33"/>
      <c r="I9" s="33"/>
      <c r="J9" s="33"/>
      <c r="K9" s="33"/>
    </row>
    <row r="10" spans="1:11" s="24" customFormat="1" ht="20.100000000000001" customHeight="1" x14ac:dyDescent="0.2">
      <c r="A10" s="140"/>
      <c r="B10" s="22" t="s">
        <v>10</v>
      </c>
      <c r="C10" s="108">
        <v>29927</v>
      </c>
      <c r="D10" s="106">
        <v>6.8999999999999999E-3</v>
      </c>
      <c r="E10" s="16">
        <f>IF(C10=0,0,(C10-'Feb 25'!C10)/'Feb 25'!C10)</f>
        <v>7.6912787586944889E-4</v>
      </c>
      <c r="F10" s="37"/>
      <c r="G10" s="33"/>
      <c r="H10" s="33"/>
      <c r="I10" s="33"/>
      <c r="J10" s="33"/>
      <c r="K10" s="33"/>
    </row>
    <row r="11" spans="1:11" s="13" customFormat="1" ht="20.100000000000001" customHeight="1" x14ac:dyDescent="0.2">
      <c r="A11" s="141" t="s">
        <v>18</v>
      </c>
      <c r="B11" s="142"/>
      <c r="C11" s="60">
        <f>SUM(C3:C10)</f>
        <v>4329536</v>
      </c>
      <c r="D11" s="20">
        <f>SUM(D3:D10)</f>
        <v>1</v>
      </c>
      <c r="E11" s="21">
        <f>IF(C11=0,0,(C11-'Feb 25'!C11)/'Feb 25'!C11)</f>
        <v>5.0492784153631173E-4</v>
      </c>
      <c r="F11" s="38"/>
      <c r="G11" s="27"/>
      <c r="H11" s="27"/>
      <c r="I11" s="27"/>
      <c r="J11" s="27"/>
      <c r="K11" s="27"/>
    </row>
    <row r="14" spans="1:11" s="24" customFormat="1" ht="20.100000000000001" customHeight="1" x14ac:dyDescent="0.2">
      <c r="A14" s="141" t="s">
        <v>11</v>
      </c>
      <c r="B14" s="141"/>
      <c r="C14" s="148" t="s">
        <v>1</v>
      </c>
      <c r="D14" s="144"/>
      <c r="E14" s="144"/>
      <c r="F14" s="144"/>
      <c r="G14" s="144"/>
      <c r="H14" s="144"/>
      <c r="I14" s="144"/>
      <c r="J14" s="182"/>
      <c r="K14" s="33"/>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c r="K15" s="33"/>
    </row>
    <row r="16" spans="1:11" s="24" customFormat="1" ht="20.100000000000001" customHeight="1" x14ac:dyDescent="0.2">
      <c r="A16" s="140" t="s">
        <v>17</v>
      </c>
      <c r="B16" s="22" t="s">
        <v>3</v>
      </c>
      <c r="C16" s="108">
        <v>9435</v>
      </c>
      <c r="D16" s="108">
        <v>20614</v>
      </c>
      <c r="E16" s="108">
        <v>121281</v>
      </c>
      <c r="F16" s="108">
        <v>199281</v>
      </c>
      <c r="G16" s="108">
        <v>196015</v>
      </c>
      <c r="H16" s="108">
        <v>337631</v>
      </c>
      <c r="I16" s="119">
        <v>884257</v>
      </c>
      <c r="J16" s="120">
        <f>I16/'[1]ABS Estimated Population'!D3</f>
        <v>0.28080449334442253</v>
      </c>
      <c r="K16" s="33"/>
    </row>
    <row r="17" spans="1:11" s="24" customFormat="1" ht="20.100000000000001" customHeight="1" x14ac:dyDescent="0.2">
      <c r="A17" s="140"/>
      <c r="B17" s="22" t="s">
        <v>4</v>
      </c>
      <c r="C17" s="108">
        <v>9841</v>
      </c>
      <c r="D17" s="108">
        <v>25507</v>
      </c>
      <c r="E17" s="108">
        <v>41723</v>
      </c>
      <c r="F17" s="108">
        <v>60199</v>
      </c>
      <c r="G17" s="108">
        <v>48980</v>
      </c>
      <c r="H17" s="108">
        <v>73948</v>
      </c>
      <c r="I17" s="119">
        <v>260198</v>
      </c>
      <c r="J17" s="120">
        <f>I17/'[1]ABS Estimated Population'!D4</f>
        <v>0.10445259714427134</v>
      </c>
      <c r="K17" s="33"/>
    </row>
    <row r="18" spans="1:11" s="24" customFormat="1" ht="20.100000000000001" customHeight="1" x14ac:dyDescent="0.2">
      <c r="A18" s="140"/>
      <c r="B18" s="22" t="s">
        <v>5</v>
      </c>
      <c r="C18" s="108">
        <v>8380</v>
      </c>
      <c r="D18" s="108">
        <v>20399</v>
      </c>
      <c r="E18" s="108">
        <v>75588</v>
      </c>
      <c r="F18" s="108">
        <v>78874</v>
      </c>
      <c r="G18" s="108">
        <v>61323</v>
      </c>
      <c r="H18" s="108">
        <v>67467</v>
      </c>
      <c r="I18" s="119">
        <v>312031</v>
      </c>
      <c r="J18" s="120">
        <f>I18/'[1]ABS Estimated Population'!D5</f>
        <v>0.16060519495893907</v>
      </c>
      <c r="K18" s="33"/>
    </row>
    <row r="19" spans="1:11" s="24" customFormat="1" ht="20.100000000000001" customHeight="1" x14ac:dyDescent="0.2">
      <c r="A19" s="140"/>
      <c r="B19" s="22" t="s">
        <v>6</v>
      </c>
      <c r="C19" s="108">
        <v>33095</v>
      </c>
      <c r="D19" s="108">
        <v>57261</v>
      </c>
      <c r="E19" s="108">
        <v>66322</v>
      </c>
      <c r="F19" s="108">
        <v>61351</v>
      </c>
      <c r="G19" s="108">
        <v>57725</v>
      </c>
      <c r="H19" s="108">
        <v>98981</v>
      </c>
      <c r="I19" s="119">
        <v>374735</v>
      </c>
      <c r="J19" s="121">
        <f>I19/'[1]ABS Estimated Population'!D6</f>
        <v>0.53067261817939793</v>
      </c>
      <c r="K19" s="33"/>
    </row>
    <row r="20" spans="1:11" s="24" customFormat="1" ht="20.100000000000001" customHeight="1" x14ac:dyDescent="0.2">
      <c r="A20" s="140"/>
      <c r="B20" s="22" t="s">
        <v>7</v>
      </c>
      <c r="C20" s="108">
        <v>3036</v>
      </c>
      <c r="D20" s="108">
        <v>8176</v>
      </c>
      <c r="E20" s="108">
        <v>18638</v>
      </c>
      <c r="F20" s="108">
        <v>48602</v>
      </c>
      <c r="G20" s="108">
        <v>52142</v>
      </c>
      <c r="H20" s="108">
        <v>87564</v>
      </c>
      <c r="I20" s="119">
        <v>218158</v>
      </c>
      <c r="J20" s="121">
        <f>I20/'[1]ABS Estimated Population'!D7</f>
        <v>0.21061686321267034</v>
      </c>
      <c r="K20" s="33"/>
    </row>
    <row r="21" spans="1:11" s="24" customFormat="1" ht="20.100000000000001" customHeight="1" x14ac:dyDescent="0.2">
      <c r="A21" s="140"/>
      <c r="B21" s="22" t="s">
        <v>8</v>
      </c>
      <c r="C21" s="108">
        <v>893</v>
      </c>
      <c r="D21" s="108">
        <v>2305</v>
      </c>
      <c r="E21" s="108">
        <v>5020</v>
      </c>
      <c r="F21" s="108">
        <v>14109</v>
      </c>
      <c r="G21" s="108">
        <v>15752</v>
      </c>
      <c r="H21" s="108">
        <v>29367</v>
      </c>
      <c r="I21" s="119">
        <v>67446</v>
      </c>
      <c r="J21" s="121">
        <f>I21/'[1]ABS Estimated Population'!D8</f>
        <v>0.3181625201664261</v>
      </c>
      <c r="K21" s="33"/>
    </row>
    <row r="22" spans="1:11" s="24" customFormat="1" ht="20.100000000000001" customHeight="1" x14ac:dyDescent="0.2">
      <c r="A22" s="140"/>
      <c r="B22" s="22" t="s">
        <v>9</v>
      </c>
      <c r="C22" s="105">
        <v>238</v>
      </c>
      <c r="D22" s="105">
        <v>821</v>
      </c>
      <c r="E22" s="105">
        <v>793</v>
      </c>
      <c r="F22" s="108">
        <v>1069</v>
      </c>
      <c r="G22" s="105">
        <v>932</v>
      </c>
      <c r="H22" s="105">
        <v>802</v>
      </c>
      <c r="I22" s="119">
        <v>4655</v>
      </c>
      <c r="J22" s="121">
        <f>I22/'[1]ABS Estimated Population'!D9</f>
        <v>5.2903739061256963E-2</v>
      </c>
      <c r="K22" s="33"/>
    </row>
    <row r="23" spans="1:11" s="24" customFormat="1" ht="20.100000000000001" customHeight="1" x14ac:dyDescent="0.2">
      <c r="A23" s="140"/>
      <c r="B23" s="22" t="s">
        <v>10</v>
      </c>
      <c r="C23" s="108">
        <v>1085</v>
      </c>
      <c r="D23" s="108">
        <v>2769</v>
      </c>
      <c r="E23" s="108">
        <v>2886</v>
      </c>
      <c r="F23" s="108">
        <v>3879</v>
      </c>
      <c r="G23" s="108">
        <v>3104</v>
      </c>
      <c r="H23" s="108">
        <v>3919</v>
      </c>
      <c r="I23" s="119">
        <v>17642</v>
      </c>
      <c r="J23" s="121">
        <f>I23/'[1]ABS Estimated Population'!D10</f>
        <v>0.10963824722983513</v>
      </c>
      <c r="K23" s="33"/>
    </row>
    <row r="24" spans="1:11" s="24" customFormat="1" ht="20.100000000000001" customHeight="1" x14ac:dyDescent="0.2">
      <c r="A24" s="141" t="s">
        <v>18</v>
      </c>
      <c r="B24" s="142"/>
      <c r="C24" s="60">
        <f>SUM(C16:C23)</f>
        <v>66003</v>
      </c>
      <c r="D24" s="60">
        <f t="shared" ref="D24:I24" si="0">SUM(D16:D23)</f>
        <v>137852</v>
      </c>
      <c r="E24" s="60">
        <f t="shared" si="0"/>
        <v>332251</v>
      </c>
      <c r="F24" s="60">
        <f t="shared" si="0"/>
        <v>467364</v>
      </c>
      <c r="G24" s="60">
        <f t="shared" si="0"/>
        <v>435973</v>
      </c>
      <c r="H24" s="60">
        <f t="shared" si="0"/>
        <v>699679</v>
      </c>
      <c r="I24" s="60">
        <f t="shared" si="0"/>
        <v>2139122</v>
      </c>
      <c r="J24" s="73">
        <f>I24/'ABS Estimated Population'!D11</f>
        <v>0.19107320115823595</v>
      </c>
      <c r="K24" s="33"/>
    </row>
    <row r="27" spans="1:11" s="24" customFormat="1" ht="20.100000000000001" customHeight="1" x14ac:dyDescent="0.2">
      <c r="A27" s="141" t="s">
        <v>11</v>
      </c>
      <c r="B27" s="141"/>
      <c r="C27" s="150" t="s">
        <v>0</v>
      </c>
      <c r="D27" s="151"/>
      <c r="E27" s="151"/>
      <c r="F27" s="151"/>
      <c r="G27" s="151"/>
      <c r="H27" s="151"/>
      <c r="I27" s="151"/>
      <c r="J27" s="182"/>
      <c r="K27" s="33"/>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c r="K28" s="33"/>
    </row>
    <row r="29" spans="1:11" s="24" customFormat="1" ht="20.100000000000001" customHeight="1" x14ac:dyDescent="0.2">
      <c r="A29" s="140" t="s">
        <v>17</v>
      </c>
      <c r="B29" s="22" t="s">
        <v>3</v>
      </c>
      <c r="C29" s="108">
        <v>3048</v>
      </c>
      <c r="D29" s="108">
        <v>8302</v>
      </c>
      <c r="E29" s="108">
        <v>124851</v>
      </c>
      <c r="F29" s="108">
        <v>206350</v>
      </c>
      <c r="G29" s="108">
        <v>207928</v>
      </c>
      <c r="H29" s="108">
        <v>391574</v>
      </c>
      <c r="I29" s="119">
        <v>942053</v>
      </c>
      <c r="J29" s="121">
        <f>I29/'[1]ABS Estimated Population'!C3</f>
        <v>0.3095143362457366</v>
      </c>
      <c r="K29" s="33"/>
    </row>
    <row r="30" spans="1:11" s="24" customFormat="1" ht="20.100000000000001" customHeight="1" x14ac:dyDescent="0.2">
      <c r="A30" s="140"/>
      <c r="B30" s="22" t="s">
        <v>4</v>
      </c>
      <c r="C30" s="108">
        <v>3219</v>
      </c>
      <c r="D30" s="108">
        <v>11449</v>
      </c>
      <c r="E30" s="108">
        <v>31477</v>
      </c>
      <c r="F30" s="108">
        <v>43763</v>
      </c>
      <c r="G30" s="108">
        <v>38796</v>
      </c>
      <c r="H30" s="108">
        <v>61872</v>
      </c>
      <c r="I30" s="119">
        <v>190576</v>
      </c>
      <c r="J30" s="121">
        <f>I30/'[1]ABS Estimated Population'!C4</f>
        <v>7.9741147555182509E-2</v>
      </c>
      <c r="K30" s="33"/>
    </row>
    <row r="31" spans="1:11" s="24" customFormat="1" ht="20.100000000000001" customHeight="1" x14ac:dyDescent="0.2">
      <c r="A31" s="140"/>
      <c r="B31" s="22" t="s">
        <v>5</v>
      </c>
      <c r="C31" s="108">
        <v>2429</v>
      </c>
      <c r="D31" s="108">
        <v>7708</v>
      </c>
      <c r="E31" s="108">
        <v>82583</v>
      </c>
      <c r="F31" s="108">
        <v>89230</v>
      </c>
      <c r="G31" s="108">
        <v>66227</v>
      </c>
      <c r="H31" s="108">
        <v>75504</v>
      </c>
      <c r="I31" s="119">
        <v>323681</v>
      </c>
      <c r="J31" s="121">
        <f>I31/'[1]ABS Estimated Population'!C5</f>
        <v>0.17155178947446525</v>
      </c>
      <c r="K31" s="33"/>
    </row>
    <row r="32" spans="1:11" s="24" customFormat="1" ht="20.100000000000001" customHeight="1" x14ac:dyDescent="0.2">
      <c r="A32" s="140"/>
      <c r="B32" s="22" t="s">
        <v>6</v>
      </c>
      <c r="C32" s="108">
        <v>32408</v>
      </c>
      <c r="D32" s="108">
        <v>67467</v>
      </c>
      <c r="E32" s="108">
        <v>78335</v>
      </c>
      <c r="F32" s="108">
        <v>70936</v>
      </c>
      <c r="G32" s="108">
        <v>64253</v>
      </c>
      <c r="H32" s="108">
        <v>114032</v>
      </c>
      <c r="I32" s="119">
        <v>427431</v>
      </c>
      <c r="J32" s="121">
        <f>I32/'[1]ABS Estimated Population'!C6</f>
        <v>0.62648089547732355</v>
      </c>
      <c r="K32" s="33"/>
    </row>
    <row r="33" spans="1:13" s="24" customFormat="1" ht="20.100000000000001" customHeight="1" x14ac:dyDescent="0.2">
      <c r="A33" s="140"/>
      <c r="B33" s="22" t="s">
        <v>7</v>
      </c>
      <c r="C33" s="108">
        <v>902</v>
      </c>
      <c r="D33" s="108">
        <v>3066</v>
      </c>
      <c r="E33" s="108">
        <v>16227</v>
      </c>
      <c r="F33" s="108">
        <v>48379</v>
      </c>
      <c r="G33" s="108">
        <v>52946</v>
      </c>
      <c r="H33" s="108">
        <v>95145</v>
      </c>
      <c r="I33" s="119">
        <v>216665</v>
      </c>
      <c r="J33" s="121">
        <f>I33/'[1]ABS Estimated Population'!C7</f>
        <v>0.20698196950272357</v>
      </c>
      <c r="K33" s="33"/>
    </row>
    <row r="34" spans="1:13" s="24" customFormat="1" ht="20.100000000000001" customHeight="1" x14ac:dyDescent="0.2">
      <c r="A34" s="140"/>
      <c r="B34" s="22" t="s">
        <v>8</v>
      </c>
      <c r="C34" s="105">
        <v>251</v>
      </c>
      <c r="D34" s="105">
        <v>854</v>
      </c>
      <c r="E34" s="108">
        <v>4454</v>
      </c>
      <c r="F34" s="108">
        <v>14521</v>
      </c>
      <c r="G34" s="108">
        <v>16042</v>
      </c>
      <c r="H34" s="108">
        <v>32888</v>
      </c>
      <c r="I34" s="119">
        <v>69010</v>
      </c>
      <c r="J34" s="121">
        <f>I34/'[1]ABS Estimated Population'!C8</f>
        <v>0.3340966416049807</v>
      </c>
      <c r="K34" s="33"/>
    </row>
    <row r="35" spans="1:13" s="24" customFormat="1" ht="20.100000000000001" customHeight="1" x14ac:dyDescent="0.2">
      <c r="A35" s="140"/>
      <c r="B35" s="22" t="s">
        <v>9</v>
      </c>
      <c r="C35" s="105">
        <v>104</v>
      </c>
      <c r="D35" s="105">
        <v>338</v>
      </c>
      <c r="E35" s="105">
        <v>531</v>
      </c>
      <c r="F35" s="108">
        <v>847</v>
      </c>
      <c r="G35" s="105">
        <v>939</v>
      </c>
      <c r="H35" s="105">
        <v>915</v>
      </c>
      <c r="I35" s="119">
        <v>3674</v>
      </c>
      <c r="J35" s="121">
        <f>I35/'[1]ABS Estimated Population'!C9</f>
        <v>3.6879033958021744E-2</v>
      </c>
      <c r="K35" s="33"/>
    </row>
    <row r="36" spans="1:13" s="24" customFormat="1" ht="20.100000000000001" customHeight="1" x14ac:dyDescent="0.2">
      <c r="A36" s="140"/>
      <c r="B36" s="22" t="s">
        <v>10</v>
      </c>
      <c r="C36" s="105">
        <v>383</v>
      </c>
      <c r="D36" s="108">
        <v>1326</v>
      </c>
      <c r="E36" s="108">
        <v>1876</v>
      </c>
      <c r="F36" s="108">
        <v>2817</v>
      </c>
      <c r="G36" s="108">
        <v>2551</v>
      </c>
      <c r="H36" s="108">
        <v>3332</v>
      </c>
      <c r="I36" s="119">
        <v>12285</v>
      </c>
      <c r="J36" s="121">
        <f>I36/'[1]ABS Estimated Population'!C10</f>
        <v>7.8952442159383032E-2</v>
      </c>
      <c r="K36" s="33"/>
    </row>
    <row r="37" spans="1:13" s="24" customFormat="1" ht="20.100000000000001" customHeight="1" x14ac:dyDescent="0.2">
      <c r="A37" s="141" t="s">
        <v>18</v>
      </c>
      <c r="B37" s="142"/>
      <c r="C37" s="60">
        <f>SUM(C29:C36)</f>
        <v>42744</v>
      </c>
      <c r="D37" s="60">
        <f t="shared" ref="D37:I37" si="1">SUM(D29:D36)</f>
        <v>100510</v>
      </c>
      <c r="E37" s="60">
        <f t="shared" si="1"/>
        <v>340334</v>
      </c>
      <c r="F37" s="60">
        <f t="shared" si="1"/>
        <v>476843</v>
      </c>
      <c r="G37" s="60">
        <f t="shared" si="1"/>
        <v>449682</v>
      </c>
      <c r="H37" s="60">
        <f t="shared" si="1"/>
        <v>775262</v>
      </c>
      <c r="I37" s="60">
        <f t="shared" si="1"/>
        <v>2185375</v>
      </c>
      <c r="J37" s="73">
        <f>I37/'ABS Estimated Population'!C11</f>
        <v>0.20112914868127477</v>
      </c>
      <c r="K37" s="33"/>
    </row>
    <row r="40" spans="1:13" s="24" customFormat="1" ht="20.100000000000001" customHeight="1" x14ac:dyDescent="0.2">
      <c r="A40" s="141" t="s">
        <v>11</v>
      </c>
      <c r="B40" s="147"/>
      <c r="C40" s="147"/>
      <c r="D40" s="146" t="s">
        <v>20</v>
      </c>
      <c r="E40" s="146"/>
      <c r="F40" s="146"/>
      <c r="G40" s="146"/>
      <c r="H40" s="146"/>
      <c r="I40" s="146"/>
      <c r="J40" s="146"/>
      <c r="K40" s="34"/>
      <c r="L40" s="34"/>
      <c r="M40" s="34"/>
    </row>
    <row r="41" spans="1:13" s="24" customFormat="1" ht="20.100000000000001" customHeight="1" x14ac:dyDescent="0.2">
      <c r="A41" s="147"/>
      <c r="B41" s="147"/>
      <c r="C41" s="147"/>
      <c r="D41" s="22" t="s">
        <v>21</v>
      </c>
      <c r="E41" s="22" t="s">
        <v>12</v>
      </c>
      <c r="F41" s="22" t="s">
        <v>13</v>
      </c>
      <c r="G41" s="22" t="s">
        <v>14</v>
      </c>
      <c r="H41" s="22" t="s">
        <v>15</v>
      </c>
      <c r="I41" s="22" t="s">
        <v>16</v>
      </c>
      <c r="J41" s="22" t="s">
        <v>2</v>
      </c>
      <c r="K41" s="33"/>
    </row>
    <row r="42" spans="1:13" s="24" customFormat="1" ht="20.100000000000001" customHeight="1" x14ac:dyDescent="0.2">
      <c r="A42" s="185" t="s">
        <v>17</v>
      </c>
      <c r="B42" s="186"/>
      <c r="C42" s="22" t="s">
        <v>3</v>
      </c>
      <c r="D42" s="105">
        <v>0</v>
      </c>
      <c r="E42" s="105">
        <v>0</v>
      </c>
      <c r="F42" s="105">
        <v>0</v>
      </c>
      <c r="G42" s="105">
        <v>3</v>
      </c>
      <c r="H42" s="105">
        <v>14</v>
      </c>
      <c r="I42" s="105">
        <v>16</v>
      </c>
      <c r="J42" s="58">
        <v>33</v>
      </c>
      <c r="K42" s="33"/>
    </row>
    <row r="43" spans="1:13" s="24" customFormat="1" ht="20.100000000000001" customHeight="1" x14ac:dyDescent="0.2">
      <c r="A43" s="187"/>
      <c r="B43" s="188"/>
      <c r="C43" s="22" t="s">
        <v>4</v>
      </c>
      <c r="D43" s="105">
        <v>0</v>
      </c>
      <c r="E43" s="105">
        <v>0</v>
      </c>
      <c r="F43" s="105">
        <v>765</v>
      </c>
      <c r="G43" s="105">
        <v>1182</v>
      </c>
      <c r="H43" s="105">
        <v>762</v>
      </c>
      <c r="I43" s="105">
        <v>953</v>
      </c>
      <c r="J43" s="58">
        <v>3662</v>
      </c>
      <c r="K43" s="33"/>
    </row>
    <row r="44" spans="1:13" s="24" customFormat="1" ht="20.100000000000001" customHeight="1" x14ac:dyDescent="0.2">
      <c r="A44" s="187"/>
      <c r="B44" s="188"/>
      <c r="C44" s="22" t="s">
        <v>5</v>
      </c>
      <c r="D44" s="105">
        <v>0</v>
      </c>
      <c r="E44" s="105">
        <v>0</v>
      </c>
      <c r="F44" s="105">
        <v>0</v>
      </c>
      <c r="G44" s="105">
        <v>1</v>
      </c>
      <c r="H44" s="105">
        <v>0</v>
      </c>
      <c r="I44" s="105">
        <v>1</v>
      </c>
      <c r="J44" s="58">
        <v>2</v>
      </c>
      <c r="K44" s="33"/>
    </row>
    <row r="45" spans="1:13" s="24" customFormat="1" ht="20.100000000000001" customHeight="1" x14ac:dyDescent="0.2">
      <c r="A45" s="187"/>
      <c r="B45" s="188"/>
      <c r="C45" s="22" t="s">
        <v>6</v>
      </c>
      <c r="D45" s="105">
        <v>0</v>
      </c>
      <c r="E45" s="105">
        <v>0</v>
      </c>
      <c r="F45" s="105">
        <v>16</v>
      </c>
      <c r="G45" s="105">
        <v>22</v>
      </c>
      <c r="H45" s="105">
        <v>9</v>
      </c>
      <c r="I45" s="105">
        <v>15</v>
      </c>
      <c r="J45" s="58">
        <v>62</v>
      </c>
      <c r="K45" s="33"/>
    </row>
    <row r="46" spans="1:13" s="24" customFormat="1" ht="20.100000000000001" customHeight="1" x14ac:dyDescent="0.2">
      <c r="A46" s="187"/>
      <c r="B46" s="188"/>
      <c r="C46" s="22" t="s">
        <v>7</v>
      </c>
      <c r="D46" s="105">
        <v>0</v>
      </c>
      <c r="E46" s="105">
        <v>0</v>
      </c>
      <c r="F46" s="105">
        <v>122</v>
      </c>
      <c r="G46" s="105">
        <v>394</v>
      </c>
      <c r="H46" s="105">
        <v>289</v>
      </c>
      <c r="I46" s="105">
        <v>475</v>
      </c>
      <c r="J46" s="58">
        <v>1280</v>
      </c>
      <c r="K46" s="33"/>
    </row>
    <row r="47" spans="1:13" s="24" customFormat="1" ht="20.100000000000001" customHeight="1" x14ac:dyDescent="0.2">
      <c r="A47" s="187"/>
      <c r="B47" s="188"/>
      <c r="C47" s="22" t="s">
        <v>8</v>
      </c>
      <c r="D47" s="109">
        <v>0</v>
      </c>
      <c r="E47" s="109">
        <v>0</v>
      </c>
      <c r="F47" s="109">
        <v>0</v>
      </c>
      <c r="G47" s="109">
        <v>0</v>
      </c>
      <c r="H47" s="109">
        <v>0</v>
      </c>
      <c r="I47" s="109">
        <v>0</v>
      </c>
      <c r="J47" s="58">
        <v>0</v>
      </c>
      <c r="K47" s="33"/>
    </row>
    <row r="48" spans="1:13" s="24" customFormat="1" ht="20.100000000000001" customHeight="1" x14ac:dyDescent="0.2">
      <c r="A48" s="187"/>
      <c r="B48" s="188"/>
      <c r="C48" s="22" t="s">
        <v>9</v>
      </c>
      <c r="D48" s="109">
        <v>0</v>
      </c>
      <c r="E48" s="109">
        <v>0</v>
      </c>
      <c r="F48" s="109">
        <v>0</v>
      </c>
      <c r="G48" s="109">
        <v>0</v>
      </c>
      <c r="H48" s="109">
        <v>0</v>
      </c>
      <c r="I48" s="109">
        <v>0</v>
      </c>
      <c r="J48" s="58">
        <v>0</v>
      </c>
      <c r="K48" s="33"/>
    </row>
    <row r="49" spans="1:11" s="24" customFormat="1" ht="20.100000000000001" customHeight="1" x14ac:dyDescent="0.2">
      <c r="A49" s="189"/>
      <c r="B49" s="190"/>
      <c r="C49" s="22" t="s">
        <v>10</v>
      </c>
      <c r="D49" s="109">
        <v>0</v>
      </c>
      <c r="E49" s="109">
        <v>0</v>
      </c>
      <c r="F49" s="109">
        <v>0</v>
      </c>
      <c r="G49" s="109">
        <v>0</v>
      </c>
      <c r="H49" s="109">
        <v>0</v>
      </c>
      <c r="I49" s="109">
        <v>0</v>
      </c>
      <c r="J49" s="58">
        <v>0</v>
      </c>
      <c r="K49" s="33"/>
    </row>
    <row r="50" spans="1:11" s="24" customFormat="1" ht="20.100000000000001" customHeight="1" x14ac:dyDescent="0.2">
      <c r="A50" s="141" t="s">
        <v>18</v>
      </c>
      <c r="B50" s="147"/>
      <c r="C50" s="147"/>
      <c r="D50" s="60">
        <f t="shared" ref="D50:I50" si="2">SUM(D42:D49)</f>
        <v>0</v>
      </c>
      <c r="E50" s="60">
        <f t="shared" si="2"/>
        <v>0</v>
      </c>
      <c r="F50" s="60">
        <f t="shared" si="2"/>
        <v>903</v>
      </c>
      <c r="G50" s="60">
        <f t="shared" si="2"/>
        <v>1602</v>
      </c>
      <c r="H50" s="60">
        <f t="shared" si="2"/>
        <v>1074</v>
      </c>
      <c r="I50" s="60">
        <f t="shared" si="2"/>
        <v>1460</v>
      </c>
      <c r="J50" s="60">
        <f>SUM(J42:J49)</f>
        <v>5039</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1" t="s">
        <v>19</v>
      </c>
      <c r="B52" s="192"/>
      <c r="C52" s="192"/>
      <c r="D52" s="192"/>
      <c r="E52" s="192"/>
      <c r="F52" s="192"/>
      <c r="G52" s="192"/>
      <c r="H52" s="192"/>
      <c r="I52" s="192"/>
      <c r="J52" s="192"/>
      <c r="K52" s="27"/>
    </row>
    <row r="53" spans="1:11" s="13" customFormat="1" ht="20.100000000000001" customHeight="1" x14ac:dyDescent="0.2">
      <c r="A53" s="193" t="s">
        <v>45</v>
      </c>
      <c r="B53" s="193"/>
      <c r="C53" s="193"/>
      <c r="D53" s="193"/>
      <c r="E53" s="193"/>
      <c r="F53" s="193"/>
      <c r="G53" s="193"/>
      <c r="H53" s="193"/>
      <c r="I53" s="193"/>
      <c r="J53" s="193"/>
      <c r="K53" s="27"/>
    </row>
    <row r="54" spans="1:11" s="13" customFormat="1" ht="20.100000000000001" customHeight="1" x14ac:dyDescent="0.2">
      <c r="A54" s="193"/>
      <c r="B54" s="193"/>
      <c r="C54" s="193"/>
      <c r="D54" s="193"/>
      <c r="E54" s="193"/>
      <c r="F54" s="193"/>
      <c r="G54" s="193"/>
      <c r="H54" s="193"/>
      <c r="I54" s="193"/>
      <c r="J54" s="193"/>
      <c r="K54" s="27"/>
    </row>
    <row r="55" spans="1:11" s="13" customFormat="1" ht="20.100000000000001" customHeight="1" x14ac:dyDescent="0.2">
      <c r="A55" s="191" t="s">
        <v>33</v>
      </c>
      <c r="B55" s="191"/>
      <c r="C55" s="191"/>
      <c r="D55" s="191"/>
      <c r="E55" s="191"/>
      <c r="F55" s="191"/>
      <c r="G55" s="191"/>
      <c r="H55" s="191"/>
      <c r="I55" s="191"/>
      <c r="J55" s="191"/>
      <c r="K55" s="27"/>
    </row>
    <row r="56" spans="1:11" s="13" customFormat="1" ht="20.100000000000001" customHeight="1" x14ac:dyDescent="0.2">
      <c r="A56" s="195" t="s">
        <v>30</v>
      </c>
      <c r="B56" s="196"/>
      <c r="C56" s="196"/>
      <c r="D56" s="196"/>
      <c r="E56" s="196"/>
      <c r="F56" s="196"/>
      <c r="G56" s="196"/>
      <c r="H56" s="196"/>
      <c r="I56" s="196"/>
      <c r="J56" s="196"/>
      <c r="K56" s="27"/>
    </row>
    <row r="57" spans="1:11" s="13" customFormat="1" ht="12.75" x14ac:dyDescent="0.2">
      <c r="A57" s="193" t="s">
        <v>31</v>
      </c>
      <c r="B57" s="194"/>
      <c r="C57" s="194"/>
      <c r="D57" s="194"/>
      <c r="E57" s="194"/>
      <c r="F57" s="194"/>
      <c r="G57" s="194"/>
      <c r="H57" s="194"/>
      <c r="I57" s="194"/>
      <c r="J57" s="194"/>
      <c r="K57" s="27"/>
    </row>
    <row r="58" spans="1:11" s="13" customFormat="1" ht="20.100000000000001" customHeight="1" x14ac:dyDescent="0.2">
      <c r="A58" s="194"/>
      <c r="B58" s="194"/>
      <c r="C58" s="194"/>
      <c r="D58" s="194"/>
      <c r="E58" s="194"/>
      <c r="F58" s="194"/>
      <c r="G58" s="194"/>
      <c r="H58" s="194"/>
      <c r="I58" s="194"/>
      <c r="J58" s="194"/>
      <c r="K58" s="27"/>
    </row>
    <row r="59" spans="1:11" ht="20.100000000000001" customHeight="1" x14ac:dyDescent="0.2">
      <c r="A59" s="183" t="s">
        <v>49</v>
      </c>
      <c r="B59" s="184"/>
      <c r="C59" s="184"/>
      <c r="D59" s="184"/>
      <c r="E59" s="184"/>
      <c r="F59" s="184"/>
      <c r="G59" s="184"/>
      <c r="H59" s="184"/>
      <c r="I59" s="184"/>
      <c r="J59" s="184"/>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31/03/2025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view="pageLayout" zoomScaleNormal="100" workbookViewId="0">
      <selection activeCell="L47" sqref="L47"/>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29">
        <v>1826156</v>
      </c>
      <c r="D3" s="106">
        <v>0.42149999999999999</v>
      </c>
      <c r="E3" s="16">
        <f>IF(C3=0,0,(C3-'Mar 25'!C3)/'Mar 25'!C3)</f>
        <v>-1.0239040530721776E-4</v>
      </c>
      <c r="F3" s="37"/>
    </row>
    <row r="4" spans="1:10" s="24" customFormat="1" ht="20.100000000000001" customHeight="1" x14ac:dyDescent="0.2">
      <c r="A4" s="176"/>
      <c r="B4" s="22" t="s">
        <v>4</v>
      </c>
      <c r="C4" s="129">
        <v>454468</v>
      </c>
      <c r="D4" s="106">
        <v>0.10489999999999999</v>
      </c>
      <c r="E4" s="16">
        <f>IF(C4=0,0,(C4-'Mar 25'!C4)/'Mar 25'!C4)</f>
        <v>7.0416956403101868E-5</v>
      </c>
      <c r="F4" s="37"/>
    </row>
    <row r="5" spans="1:10" s="24" customFormat="1" ht="20.100000000000001" customHeight="1" x14ac:dyDescent="0.2">
      <c r="A5" s="176"/>
      <c r="B5" s="22" t="s">
        <v>5</v>
      </c>
      <c r="C5" s="129">
        <v>636317</v>
      </c>
      <c r="D5" s="106">
        <v>0.1469</v>
      </c>
      <c r="E5" s="16">
        <f>IF(C5=0,0,(C5-'Mar 25'!C5)/'Mar 25'!C5)</f>
        <v>9.4853975215269763E-4</v>
      </c>
      <c r="F5" s="37"/>
    </row>
    <row r="6" spans="1:10" s="24" customFormat="1" ht="20.100000000000001" customHeight="1" x14ac:dyDescent="0.2">
      <c r="A6" s="176"/>
      <c r="B6" s="22" t="s">
        <v>6</v>
      </c>
      <c r="C6" s="129">
        <v>803843</v>
      </c>
      <c r="D6" s="106">
        <v>0.1855</v>
      </c>
      <c r="E6" s="16">
        <f>IF(C6=0,0,(C6-'Mar 25'!C6)/'Mar 25'!C6)</f>
        <v>2.0131433956431339E-3</v>
      </c>
      <c r="F6" s="37"/>
    </row>
    <row r="7" spans="1:10" s="24" customFormat="1" ht="20.100000000000001" customHeight="1" x14ac:dyDescent="0.2">
      <c r="A7" s="176"/>
      <c r="B7" s="22" t="s">
        <v>7</v>
      </c>
      <c r="C7" s="129">
        <v>436787</v>
      </c>
      <c r="D7" s="106">
        <v>0.1009</v>
      </c>
      <c r="E7" s="16">
        <f>IF(C7=0,0,(C7-'Mar 25'!C7)/'Mar 25'!C7)</f>
        <v>1.5684368142388381E-3</v>
      </c>
      <c r="F7" s="37"/>
    </row>
    <row r="8" spans="1:10" s="24" customFormat="1" ht="20.100000000000001" customHeight="1" x14ac:dyDescent="0.2">
      <c r="A8" s="176"/>
      <c r="B8" s="22" t="s">
        <v>8</v>
      </c>
      <c r="C8" s="129">
        <v>136448</v>
      </c>
      <c r="D8" s="106">
        <v>3.15E-2</v>
      </c>
      <c r="E8" s="16">
        <f>IF(C8=0,0,(C8-'Mar 25'!C8)/'Mar 25'!C8)</f>
        <v>-5.8626956674679014E-5</v>
      </c>
      <c r="F8" s="37"/>
    </row>
    <row r="9" spans="1:10" s="24" customFormat="1" ht="20.100000000000001" customHeight="1" x14ac:dyDescent="0.2">
      <c r="A9" s="176"/>
      <c r="B9" s="22" t="s">
        <v>9</v>
      </c>
      <c r="C9" s="128">
        <v>8328</v>
      </c>
      <c r="D9" s="139">
        <v>1.9E-3</v>
      </c>
      <c r="E9" s="16">
        <f>IF(C9=0,0,(C9-'Mar 25'!C9)/'Mar 25'!C9)</f>
        <v>-1.2006243246488174E-4</v>
      </c>
      <c r="F9" s="37"/>
    </row>
    <row r="10" spans="1:10" s="24" customFormat="1" ht="20.100000000000001" customHeight="1" x14ac:dyDescent="0.2">
      <c r="A10" s="176"/>
      <c r="B10" s="22" t="s">
        <v>10</v>
      </c>
      <c r="C10">
        <v>29976</v>
      </c>
      <c r="D10" s="139">
        <v>6.8999999999999999E-3</v>
      </c>
      <c r="E10" s="16">
        <f>IF(C10=0,0,(C10-'Mar 25'!C10)/'Mar 25'!C10)</f>
        <v>1.6373174725164566E-3</v>
      </c>
      <c r="F10" s="37"/>
    </row>
    <row r="11" spans="1:10" s="13" customFormat="1" ht="20.100000000000001" customHeight="1" x14ac:dyDescent="0.2">
      <c r="A11" s="141" t="s">
        <v>18</v>
      </c>
      <c r="B11" s="142"/>
      <c r="C11" s="62">
        <f>SUM(C3:C10)</f>
        <v>4332323</v>
      </c>
      <c r="D11" s="63">
        <f>SUM(D3:D10)</f>
        <v>1</v>
      </c>
      <c r="E11" s="21">
        <f>IF(C11=0,0,(C11-'Mar 25'!C11)/'Mar 25'!C11)</f>
        <v>6.4371794113734127E-4</v>
      </c>
      <c r="F11" s="38"/>
    </row>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9319</v>
      </c>
      <c r="D16" s="108">
        <v>20667</v>
      </c>
      <c r="E16" s="108">
        <v>119922</v>
      </c>
      <c r="F16" s="108">
        <v>199092</v>
      </c>
      <c r="G16" s="108">
        <v>196043</v>
      </c>
      <c r="H16" s="108">
        <v>339114</v>
      </c>
      <c r="I16" s="59">
        <v>884157</v>
      </c>
      <c r="J16" s="71">
        <f>I16/'ABS Estimated Population'!D3</f>
        <v>0.25328314404926111</v>
      </c>
    </row>
    <row r="17" spans="1:10" s="24" customFormat="1" ht="20.100000000000001" customHeight="1" x14ac:dyDescent="0.2">
      <c r="A17" s="176"/>
      <c r="B17" s="22" t="s">
        <v>4</v>
      </c>
      <c r="C17" s="108">
        <v>9749</v>
      </c>
      <c r="D17" s="108">
        <v>25573</v>
      </c>
      <c r="E17" s="108">
        <v>41272</v>
      </c>
      <c r="F17" s="108">
        <v>60302</v>
      </c>
      <c r="G17" s="108">
        <v>49043</v>
      </c>
      <c r="H17" s="108">
        <v>74261</v>
      </c>
      <c r="I17" s="59">
        <v>260200</v>
      </c>
      <c r="J17" s="71">
        <f>I17/'ABS Estimated Population'!D4</f>
        <v>9.0132063217146563E-2</v>
      </c>
    </row>
    <row r="18" spans="1:10" s="24" customFormat="1" ht="20.100000000000001" customHeight="1" x14ac:dyDescent="0.2">
      <c r="A18" s="176"/>
      <c r="B18" s="22" t="s">
        <v>5</v>
      </c>
      <c r="C18" s="108">
        <v>8284</v>
      </c>
      <c r="D18" s="108">
        <v>20535</v>
      </c>
      <c r="E18" s="108">
        <v>75233</v>
      </c>
      <c r="F18" s="108">
        <v>78866</v>
      </c>
      <c r="G18" s="108">
        <v>61590</v>
      </c>
      <c r="H18" s="108">
        <v>67881</v>
      </c>
      <c r="I18" s="59">
        <v>312389</v>
      </c>
      <c r="J18" s="71">
        <f>I18/'ABS Estimated Population'!D5</f>
        <v>0.13646750766346208</v>
      </c>
    </row>
    <row r="19" spans="1:10" s="24" customFormat="1" ht="20.100000000000001" customHeight="1" x14ac:dyDescent="0.2">
      <c r="A19" s="176"/>
      <c r="B19" s="22" t="s">
        <v>6</v>
      </c>
      <c r="C19" s="108">
        <v>33120</v>
      </c>
      <c r="D19" s="108">
        <v>57372</v>
      </c>
      <c r="E19" s="108">
        <v>66353</v>
      </c>
      <c r="F19" s="108">
        <v>61445</v>
      </c>
      <c r="G19" s="108">
        <v>57811</v>
      </c>
      <c r="H19" s="108">
        <v>99440</v>
      </c>
      <c r="I19" s="59">
        <v>375541</v>
      </c>
      <c r="J19" s="72">
        <f>I19/'ABS Estimated Population'!D6</f>
        <v>0.47620985944783439</v>
      </c>
    </row>
    <row r="20" spans="1:10" s="24" customFormat="1" ht="20.100000000000001" customHeight="1" x14ac:dyDescent="0.2">
      <c r="A20" s="176"/>
      <c r="B20" s="22" t="s">
        <v>7</v>
      </c>
      <c r="C20" s="108">
        <v>3077</v>
      </c>
      <c r="D20" s="108">
        <v>8335</v>
      </c>
      <c r="E20" s="108">
        <v>18478</v>
      </c>
      <c r="F20" s="108">
        <v>48493</v>
      </c>
      <c r="G20" s="108">
        <v>52185</v>
      </c>
      <c r="H20" s="108">
        <v>87979</v>
      </c>
      <c r="I20" s="59">
        <v>218547</v>
      </c>
      <c r="J20" s="72">
        <f>I20/'ABS Estimated Population'!D7</f>
        <v>0.1822180126082755</v>
      </c>
    </row>
    <row r="21" spans="1:10" s="24" customFormat="1" ht="20.100000000000001" customHeight="1" x14ac:dyDescent="0.2">
      <c r="A21" s="176"/>
      <c r="B21" s="22" t="s">
        <v>8</v>
      </c>
      <c r="C21" s="108">
        <v>881</v>
      </c>
      <c r="D21" s="108">
        <v>2306</v>
      </c>
      <c r="E21" s="108">
        <v>4946</v>
      </c>
      <c r="F21" s="108">
        <v>14064</v>
      </c>
      <c r="G21" s="108">
        <v>15760</v>
      </c>
      <c r="H21" s="108">
        <v>29478</v>
      </c>
      <c r="I21" s="59">
        <v>67435</v>
      </c>
      <c r="J21" s="72">
        <f>I21/'ABS Estimated Population'!D8</f>
        <v>0.27947813617694961</v>
      </c>
    </row>
    <row r="22" spans="1:10" s="24" customFormat="1" ht="20.100000000000001" customHeight="1" x14ac:dyDescent="0.2">
      <c r="A22" s="176"/>
      <c r="B22" s="22" t="s">
        <v>9</v>
      </c>
      <c r="C22" s="108">
        <v>234</v>
      </c>
      <c r="D22" s="108">
        <v>823</v>
      </c>
      <c r="E22" s="108">
        <v>792</v>
      </c>
      <c r="F22" s="108">
        <v>1062</v>
      </c>
      <c r="G22" s="108">
        <v>936</v>
      </c>
      <c r="H22" s="108">
        <v>809</v>
      </c>
      <c r="I22" s="59">
        <v>4656</v>
      </c>
      <c r="J22" s="72">
        <f>I22/'ABS Estimated Population'!D9</f>
        <v>4.6750273613607382E-2</v>
      </c>
    </row>
    <row r="23" spans="1:10" s="24" customFormat="1" ht="20.100000000000001" customHeight="1" x14ac:dyDescent="0.2">
      <c r="A23" s="176"/>
      <c r="B23" s="22" t="s">
        <v>10</v>
      </c>
      <c r="C23" s="108">
        <v>1073</v>
      </c>
      <c r="D23" s="108">
        <v>2773</v>
      </c>
      <c r="E23" s="108">
        <v>2890</v>
      </c>
      <c r="F23" s="108">
        <v>3874</v>
      </c>
      <c r="G23" s="108">
        <v>3123</v>
      </c>
      <c r="H23" s="108">
        <v>3927</v>
      </c>
      <c r="I23" s="59">
        <v>17660</v>
      </c>
      <c r="J23" s="72">
        <f>I23/'ABS Estimated Population'!D10</f>
        <v>8.8443721046700882E-2</v>
      </c>
    </row>
    <row r="24" spans="1:10" s="24" customFormat="1" ht="20.100000000000001" customHeight="1" x14ac:dyDescent="0.2">
      <c r="A24" s="141" t="s">
        <v>18</v>
      </c>
      <c r="B24" s="142"/>
      <c r="C24" s="62">
        <f>SUM(C16:C23)</f>
        <v>65737</v>
      </c>
      <c r="D24" s="62">
        <f t="shared" ref="D24:I24" si="0">SUM(D16:D23)</f>
        <v>138384</v>
      </c>
      <c r="E24" s="62">
        <f t="shared" si="0"/>
        <v>329886</v>
      </c>
      <c r="F24" s="62">
        <f t="shared" si="0"/>
        <v>467198</v>
      </c>
      <c r="G24" s="62">
        <f t="shared" si="0"/>
        <v>436491</v>
      </c>
      <c r="H24" s="62">
        <f t="shared" si="0"/>
        <v>702889</v>
      </c>
      <c r="I24" s="62">
        <f t="shared" si="0"/>
        <v>2140585</v>
      </c>
      <c r="J24" s="84">
        <f>I24/'ABS Estimated Population'!D11</f>
        <v>0.19120388098542415</v>
      </c>
    </row>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3027</v>
      </c>
      <c r="D29" s="108">
        <v>8284</v>
      </c>
      <c r="E29" s="108">
        <v>123419</v>
      </c>
      <c r="F29" s="108">
        <v>206101</v>
      </c>
      <c r="G29" s="108">
        <v>207997</v>
      </c>
      <c r="H29" s="108">
        <v>393138</v>
      </c>
      <c r="I29" s="59">
        <v>941966</v>
      </c>
      <c r="J29" s="72">
        <f>I29/'ABS Estimated Population'!C3</f>
        <v>0.27681231183356575</v>
      </c>
    </row>
    <row r="30" spans="1:10" s="24" customFormat="1" ht="20.100000000000001" customHeight="1" x14ac:dyDescent="0.2">
      <c r="A30" s="140"/>
      <c r="B30" s="22" t="s">
        <v>4</v>
      </c>
      <c r="C30" s="108">
        <v>3179</v>
      </c>
      <c r="D30" s="108">
        <v>11458</v>
      </c>
      <c r="E30" s="108">
        <v>31164</v>
      </c>
      <c r="F30" s="108">
        <v>43852</v>
      </c>
      <c r="G30" s="108">
        <v>38833</v>
      </c>
      <c r="H30" s="108">
        <v>62120</v>
      </c>
      <c r="I30" s="59">
        <v>190606</v>
      </c>
      <c r="J30" s="72">
        <f>I30/'ABS Estimated Population'!C4</f>
        <v>6.8869605685140681E-2</v>
      </c>
    </row>
    <row r="31" spans="1:10" s="24" customFormat="1" ht="20.100000000000001" customHeight="1" x14ac:dyDescent="0.2">
      <c r="A31" s="140"/>
      <c r="B31" s="22" t="s">
        <v>5</v>
      </c>
      <c r="C31" s="108">
        <v>2409</v>
      </c>
      <c r="D31" s="108">
        <v>7766</v>
      </c>
      <c r="E31" s="108">
        <v>81983</v>
      </c>
      <c r="F31" s="108">
        <v>89301</v>
      </c>
      <c r="G31" s="108">
        <v>66493</v>
      </c>
      <c r="H31" s="108">
        <v>75974</v>
      </c>
      <c r="I31" s="59">
        <v>323926</v>
      </c>
      <c r="J31" s="72">
        <f>I31/'ABS Estimated Population'!C5</f>
        <v>0.14678299610845572</v>
      </c>
    </row>
    <row r="32" spans="1:10" s="24" customFormat="1" ht="20.100000000000001" customHeight="1" x14ac:dyDescent="0.2">
      <c r="A32" s="140"/>
      <c r="B32" s="22" t="s">
        <v>6</v>
      </c>
      <c r="C32" s="108">
        <v>32316</v>
      </c>
      <c r="D32" s="108">
        <v>67547</v>
      </c>
      <c r="E32" s="108">
        <v>78362</v>
      </c>
      <c r="F32" s="108">
        <v>71139</v>
      </c>
      <c r="G32" s="108">
        <v>64308</v>
      </c>
      <c r="H32" s="108">
        <v>114568</v>
      </c>
      <c r="I32" s="59">
        <v>428240</v>
      </c>
      <c r="J32" s="72">
        <f>I32/'ABS Estimated Population'!C6</f>
        <v>0.56369545386935127</v>
      </c>
    </row>
    <row r="33" spans="1:12" s="24" customFormat="1" ht="20.100000000000001" customHeight="1" x14ac:dyDescent="0.2">
      <c r="A33" s="140"/>
      <c r="B33" s="22" t="s">
        <v>7</v>
      </c>
      <c r="C33" s="108">
        <v>938</v>
      </c>
      <c r="D33" s="108">
        <v>3113</v>
      </c>
      <c r="E33" s="108">
        <v>16098</v>
      </c>
      <c r="F33" s="108">
        <v>48243</v>
      </c>
      <c r="G33" s="108">
        <v>52982</v>
      </c>
      <c r="H33" s="108">
        <v>95586</v>
      </c>
      <c r="I33" s="59">
        <v>216960</v>
      </c>
      <c r="J33" s="72">
        <f>I33/'ABS Estimated Population'!C7</f>
        <v>0.18081145139192148</v>
      </c>
    </row>
    <row r="34" spans="1:12" s="24" customFormat="1" ht="20.100000000000001" customHeight="1" x14ac:dyDescent="0.2">
      <c r="A34" s="140"/>
      <c r="B34" s="22" t="s">
        <v>8</v>
      </c>
      <c r="C34" s="108">
        <v>249</v>
      </c>
      <c r="D34" s="108">
        <v>847</v>
      </c>
      <c r="E34" s="108">
        <v>4376</v>
      </c>
      <c r="F34" s="108">
        <v>14482</v>
      </c>
      <c r="G34" s="108">
        <v>16040</v>
      </c>
      <c r="H34" s="108">
        <v>33019</v>
      </c>
      <c r="I34" s="59">
        <v>69013</v>
      </c>
      <c r="J34" s="72">
        <f>I34/'ABS Estimated Population'!C8</f>
        <v>0.29541718747324625</v>
      </c>
    </row>
    <row r="35" spans="1:12" s="24" customFormat="1" ht="20.100000000000001" customHeight="1" x14ac:dyDescent="0.2">
      <c r="A35" s="140"/>
      <c r="B35" s="22" t="s">
        <v>9</v>
      </c>
      <c r="C35" s="108">
        <v>106</v>
      </c>
      <c r="D35" s="108">
        <v>334</v>
      </c>
      <c r="E35" s="108">
        <v>531</v>
      </c>
      <c r="F35" s="108">
        <v>845</v>
      </c>
      <c r="G35" s="108">
        <v>937</v>
      </c>
      <c r="H35" s="108">
        <v>919</v>
      </c>
      <c r="I35" s="59">
        <v>3672</v>
      </c>
      <c r="J35" s="72">
        <f>I35/'ABS Estimated Population'!C9</f>
        <v>3.5044186978679545E-2</v>
      </c>
    </row>
    <row r="36" spans="1:12" s="24" customFormat="1" ht="20.100000000000001" customHeight="1" x14ac:dyDescent="0.2">
      <c r="A36" s="140"/>
      <c r="B36" s="22" t="s">
        <v>10</v>
      </c>
      <c r="C36" s="108">
        <v>383</v>
      </c>
      <c r="D36" s="108">
        <v>1340</v>
      </c>
      <c r="E36" s="108">
        <v>1871</v>
      </c>
      <c r="F36" s="108">
        <v>2811</v>
      </c>
      <c r="G36" s="108">
        <v>2559</v>
      </c>
      <c r="H36" s="108">
        <v>3352</v>
      </c>
      <c r="I36" s="59">
        <v>12316</v>
      </c>
      <c r="J36" s="72">
        <f>I36/'ABS Estimated Population'!C10</f>
        <v>6.4775028269387538E-2</v>
      </c>
    </row>
    <row r="37" spans="1:12" s="24" customFormat="1" ht="20.100000000000001" customHeight="1" x14ac:dyDescent="0.2">
      <c r="A37" s="141" t="s">
        <v>18</v>
      </c>
      <c r="B37" s="142"/>
      <c r="C37" s="62">
        <f>SUM(C29:C36)</f>
        <v>42607</v>
      </c>
      <c r="D37" s="62">
        <f t="shared" ref="D37:I37" si="1">SUM(D29:D36)</f>
        <v>100689</v>
      </c>
      <c r="E37" s="62">
        <f t="shared" si="1"/>
        <v>337804</v>
      </c>
      <c r="F37" s="62">
        <f t="shared" si="1"/>
        <v>476774</v>
      </c>
      <c r="G37" s="62">
        <f t="shared" si="1"/>
        <v>450149</v>
      </c>
      <c r="H37" s="62">
        <f t="shared" si="1"/>
        <v>778676</v>
      </c>
      <c r="I37" s="62">
        <f t="shared" si="1"/>
        <v>2186699</v>
      </c>
      <c r="J37" s="73">
        <f>I37/'ABS Estimated Population'!C11</f>
        <v>0.20125100190685571</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8">
        <v>0</v>
      </c>
      <c r="E42" s="108">
        <v>0</v>
      </c>
      <c r="F42" s="108">
        <v>0</v>
      </c>
      <c r="G42" s="108">
        <v>3</v>
      </c>
      <c r="H42" s="108">
        <v>14</v>
      </c>
      <c r="I42" s="108">
        <v>16</v>
      </c>
      <c r="J42" s="126">
        <v>33</v>
      </c>
    </row>
    <row r="43" spans="1:12" s="24" customFormat="1" ht="20.100000000000001" customHeight="1" x14ac:dyDescent="0.2">
      <c r="A43" s="163"/>
      <c r="B43" s="163"/>
      <c r="C43" s="22" t="s">
        <v>4</v>
      </c>
      <c r="D43" s="108">
        <v>0</v>
      </c>
      <c r="E43" s="108">
        <v>0</v>
      </c>
      <c r="F43" s="108">
        <v>752</v>
      </c>
      <c r="G43" s="108">
        <v>1186</v>
      </c>
      <c r="H43" s="108">
        <v>764</v>
      </c>
      <c r="I43" s="108">
        <v>960</v>
      </c>
      <c r="J43" s="126">
        <v>3662</v>
      </c>
    </row>
    <row r="44" spans="1:12" s="24" customFormat="1" ht="20.100000000000001" customHeight="1" x14ac:dyDescent="0.2">
      <c r="A44" s="163"/>
      <c r="B44" s="163"/>
      <c r="C44" s="22" t="s">
        <v>5</v>
      </c>
      <c r="D44" s="108">
        <v>0</v>
      </c>
      <c r="E44" s="108">
        <v>0</v>
      </c>
      <c r="F44" s="108">
        <v>0</v>
      </c>
      <c r="G44" s="108">
        <v>1</v>
      </c>
      <c r="H44" s="108">
        <v>0</v>
      </c>
      <c r="I44" s="108">
        <v>1</v>
      </c>
      <c r="J44" s="126">
        <v>2</v>
      </c>
    </row>
    <row r="45" spans="1:12" s="24" customFormat="1" ht="20.100000000000001" customHeight="1" x14ac:dyDescent="0.2">
      <c r="A45" s="163"/>
      <c r="B45" s="163"/>
      <c r="C45" s="22" t="s">
        <v>6</v>
      </c>
      <c r="D45" s="108">
        <v>0</v>
      </c>
      <c r="E45" s="108">
        <v>0</v>
      </c>
      <c r="F45" s="108">
        <v>15</v>
      </c>
      <c r="G45" s="108">
        <v>23</v>
      </c>
      <c r="H45" s="108">
        <v>9</v>
      </c>
      <c r="I45" s="108">
        <v>15</v>
      </c>
      <c r="J45" s="126">
        <v>62</v>
      </c>
    </row>
    <row r="46" spans="1:12" s="24" customFormat="1" ht="20.100000000000001" customHeight="1" x14ac:dyDescent="0.2">
      <c r="A46" s="163"/>
      <c r="B46" s="163"/>
      <c r="C46" s="22" t="s">
        <v>7</v>
      </c>
      <c r="D46" s="108">
        <v>0</v>
      </c>
      <c r="E46" s="108">
        <v>0</v>
      </c>
      <c r="F46" s="108">
        <v>120</v>
      </c>
      <c r="G46" s="108">
        <v>394</v>
      </c>
      <c r="H46" s="108">
        <v>290</v>
      </c>
      <c r="I46" s="108">
        <v>476</v>
      </c>
      <c r="J46" s="126">
        <v>1280</v>
      </c>
    </row>
    <row r="47" spans="1:12" s="24" customFormat="1" ht="20.100000000000001" customHeight="1" x14ac:dyDescent="0.2">
      <c r="A47" s="163"/>
      <c r="B47" s="163"/>
      <c r="C47" s="22" t="s">
        <v>8</v>
      </c>
      <c r="D47" s="109">
        <v>0</v>
      </c>
      <c r="E47" s="109">
        <v>0</v>
      </c>
      <c r="F47" s="109">
        <v>0</v>
      </c>
      <c r="G47" s="109">
        <v>0</v>
      </c>
      <c r="H47" s="109">
        <v>0</v>
      </c>
      <c r="I47" s="109">
        <v>0</v>
      </c>
      <c r="J47" s="126">
        <v>0</v>
      </c>
    </row>
    <row r="48" spans="1:12" s="24" customFormat="1" ht="20.100000000000001" customHeight="1" x14ac:dyDescent="0.2">
      <c r="A48" s="163"/>
      <c r="B48" s="163"/>
      <c r="C48" s="22" t="s">
        <v>9</v>
      </c>
      <c r="D48" s="109">
        <v>0</v>
      </c>
      <c r="E48" s="109">
        <v>0</v>
      </c>
      <c r="F48" s="109">
        <v>0</v>
      </c>
      <c r="G48" s="109">
        <v>0</v>
      </c>
      <c r="H48" s="109">
        <v>0</v>
      </c>
      <c r="I48" s="109">
        <v>0</v>
      </c>
      <c r="J48" s="126">
        <v>0</v>
      </c>
    </row>
    <row r="49" spans="1:10" s="24" customFormat="1" ht="20.100000000000001" customHeight="1" x14ac:dyDescent="0.2">
      <c r="A49" s="163"/>
      <c r="B49" s="163"/>
      <c r="C49" s="22" t="s">
        <v>10</v>
      </c>
      <c r="D49" s="109">
        <v>0</v>
      </c>
      <c r="E49" s="109">
        <v>0</v>
      </c>
      <c r="F49" s="109">
        <v>0</v>
      </c>
      <c r="G49" s="109">
        <v>0</v>
      </c>
      <c r="H49" s="109">
        <v>0</v>
      </c>
      <c r="I49" s="109">
        <v>0</v>
      </c>
      <c r="J49" s="126">
        <v>0</v>
      </c>
    </row>
    <row r="50" spans="1:10" s="24" customFormat="1" ht="20.100000000000001" customHeight="1" x14ac:dyDescent="0.2">
      <c r="A50" s="141" t="s">
        <v>18</v>
      </c>
      <c r="B50" s="147"/>
      <c r="C50" s="147"/>
      <c r="D50" s="60">
        <f t="shared" ref="D50:I50" si="2">SUM(D42:D49)</f>
        <v>0</v>
      </c>
      <c r="E50" s="60">
        <f t="shared" si="2"/>
        <v>0</v>
      </c>
      <c r="F50" s="60">
        <f t="shared" si="2"/>
        <v>887</v>
      </c>
      <c r="G50" s="60">
        <f t="shared" si="2"/>
        <v>1607</v>
      </c>
      <c r="H50" s="60">
        <f t="shared" si="2"/>
        <v>1077</v>
      </c>
      <c r="I50" s="60">
        <f t="shared" si="2"/>
        <v>1468</v>
      </c>
      <c r="J50" s="85">
        <f>SUM(J42:J49)</f>
        <v>5039</v>
      </c>
    </row>
    <row r="51" spans="1:10" s="24" customFormat="1" ht="20.100000000000001" customHeight="1" x14ac:dyDescent="0.2"/>
    <row r="52" spans="1:10" s="13" customFormat="1" ht="20.100000000000001" customHeight="1" x14ac:dyDescent="0.2">
      <c r="A52" s="167" t="s">
        <v>19</v>
      </c>
      <c r="B52" s="168"/>
      <c r="C52" s="168"/>
      <c r="D52" s="168"/>
      <c r="E52" s="168"/>
      <c r="F52" s="168"/>
      <c r="G52" s="168"/>
      <c r="H52" s="168"/>
      <c r="I52" s="168"/>
      <c r="J52" s="168"/>
    </row>
    <row r="53" spans="1:10" s="13" customFormat="1" ht="20.100000000000001" customHeight="1" x14ac:dyDescent="0.2">
      <c r="A53" s="169" t="s">
        <v>45</v>
      </c>
      <c r="B53" s="169"/>
      <c r="C53" s="169"/>
      <c r="D53" s="169"/>
      <c r="E53" s="169"/>
      <c r="F53" s="169"/>
      <c r="G53" s="169"/>
      <c r="H53" s="169"/>
      <c r="I53" s="169"/>
      <c r="J53" s="169"/>
    </row>
    <row r="54" spans="1:10" s="13" customFormat="1" ht="20.100000000000001" customHeight="1" x14ac:dyDescent="0.2">
      <c r="A54" s="169"/>
      <c r="B54" s="169"/>
      <c r="C54" s="169"/>
      <c r="D54" s="169"/>
      <c r="E54" s="169"/>
      <c r="F54" s="169"/>
      <c r="G54" s="169"/>
      <c r="H54" s="169"/>
      <c r="I54" s="169"/>
      <c r="J54" s="169"/>
    </row>
    <row r="55" spans="1:10" s="13" customFormat="1" ht="20.100000000000001" customHeight="1" x14ac:dyDescent="0.2">
      <c r="A55" s="166" t="s">
        <v>34</v>
      </c>
      <c r="B55" s="166"/>
      <c r="C55" s="166"/>
      <c r="D55" s="166"/>
      <c r="E55" s="166"/>
      <c r="F55" s="166"/>
      <c r="G55" s="166"/>
      <c r="H55" s="166"/>
      <c r="I55" s="166"/>
      <c r="J55" s="166"/>
    </row>
    <row r="56" spans="1:10" s="13" customFormat="1" ht="20.100000000000001" customHeight="1" x14ac:dyDescent="0.2">
      <c r="A56" s="171" t="s">
        <v>30</v>
      </c>
      <c r="B56" s="172"/>
      <c r="C56" s="172"/>
      <c r="D56" s="172"/>
      <c r="E56" s="172"/>
      <c r="F56" s="172"/>
      <c r="G56" s="172"/>
      <c r="H56" s="172"/>
      <c r="I56" s="172"/>
      <c r="J56" s="172"/>
    </row>
    <row r="57" spans="1:10" s="13" customFormat="1" ht="12.75" x14ac:dyDescent="0.2">
      <c r="A57" s="169" t="s">
        <v>31</v>
      </c>
      <c r="B57" s="170"/>
      <c r="C57" s="170"/>
      <c r="D57" s="170"/>
      <c r="E57" s="170"/>
      <c r="F57" s="170"/>
      <c r="G57" s="170"/>
      <c r="H57" s="170"/>
      <c r="I57" s="170"/>
      <c r="J57" s="170"/>
    </row>
    <row r="58" spans="1:10" s="13" customFormat="1" ht="20.100000000000001" customHeight="1" x14ac:dyDescent="0.2">
      <c r="A58" s="170"/>
      <c r="B58" s="170"/>
      <c r="C58" s="170"/>
      <c r="D58" s="170"/>
      <c r="E58" s="170"/>
      <c r="F58" s="170"/>
      <c r="G58" s="170"/>
      <c r="H58" s="170"/>
      <c r="I58" s="170"/>
      <c r="J58" s="170"/>
    </row>
    <row r="59" spans="1:10" ht="20.100000000000001" customHeight="1" x14ac:dyDescent="0.2">
      <c r="A59" s="164" t="s">
        <v>50</v>
      </c>
      <c r="B59" s="165"/>
      <c r="C59" s="165"/>
      <c r="D59" s="165"/>
      <c r="E59" s="165"/>
      <c r="F59" s="165"/>
      <c r="G59" s="165"/>
      <c r="H59" s="165"/>
      <c r="I59" s="165"/>
      <c r="J59" s="165"/>
    </row>
    <row r="60" spans="1:10" ht="20.100000000000001" customHeight="1" x14ac:dyDescent="0.2">
      <c r="A60" s="68"/>
      <c r="B60" s="68"/>
      <c r="C60" s="68"/>
      <c r="D60" s="68"/>
      <c r="E60" s="68"/>
      <c r="F60" s="68"/>
      <c r="G60" s="68"/>
      <c r="H60" s="68"/>
      <c r="I60" s="68"/>
      <c r="J60" s="68"/>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30/04/2025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view="pageLayout" zoomScaleNormal="100" workbookViewId="0">
      <selection activeCell="A60" sqref="A60"/>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1826044</v>
      </c>
      <c r="D3" s="106">
        <v>0.42120000000000002</v>
      </c>
      <c r="E3" s="16">
        <f>IF(C3=0,0,(C3-'Apr 25'!C3)/'Apr 25'!C3)</f>
        <v>-6.1331014436882719E-5</v>
      </c>
      <c r="F3" s="37"/>
    </row>
    <row r="4" spans="1:10" s="24" customFormat="1" ht="20.100000000000001" customHeight="1" x14ac:dyDescent="0.2">
      <c r="A4" s="176"/>
      <c r="B4" s="22" t="s">
        <v>4</v>
      </c>
      <c r="C4" s="108">
        <v>454480</v>
      </c>
      <c r="D4" s="106">
        <v>0.1048</v>
      </c>
      <c r="E4" s="16">
        <f>IF(C4=0,0,(C4-'Apr 25'!C4)/'Apr 25'!C4)</f>
        <v>2.6404499326685268E-5</v>
      </c>
      <c r="F4" s="37"/>
    </row>
    <row r="5" spans="1:10" s="24" customFormat="1" ht="20.100000000000001" customHeight="1" x14ac:dyDescent="0.2">
      <c r="A5" s="176"/>
      <c r="B5" s="22" t="s">
        <v>5</v>
      </c>
      <c r="C5" s="108">
        <v>636763</v>
      </c>
      <c r="D5" s="106">
        <v>0.1469</v>
      </c>
      <c r="E5" s="16">
        <f>IF(C5=0,0,(C5-'Apr 25'!C5)/'Apr 25'!C5)</f>
        <v>7.009085094379059E-4</v>
      </c>
      <c r="F5" s="37"/>
    </row>
    <row r="6" spans="1:10" s="24" customFormat="1" ht="20.100000000000001" customHeight="1" x14ac:dyDescent="0.2">
      <c r="A6" s="176"/>
      <c r="B6" s="22" t="s">
        <v>6</v>
      </c>
      <c r="C6" s="108">
        <v>805288</v>
      </c>
      <c r="D6" s="106">
        <v>0.18579999999999999</v>
      </c>
      <c r="E6" s="16">
        <f>IF(C6=0,0,(C6-'Apr 25'!C6)/'Apr 25'!C6)</f>
        <v>1.7976147083447888E-3</v>
      </c>
      <c r="F6" s="37"/>
    </row>
    <row r="7" spans="1:10" s="24" customFormat="1" ht="20.100000000000001" customHeight="1" x14ac:dyDescent="0.2">
      <c r="A7" s="176"/>
      <c r="B7" s="22" t="s">
        <v>7</v>
      </c>
      <c r="C7" s="108">
        <v>437573</v>
      </c>
      <c r="D7" s="106">
        <v>0.10100000000000001</v>
      </c>
      <c r="E7" s="16">
        <f>IF(C7=0,0,(C7-'Apr 25'!C7)/'Apr 25'!C7)</f>
        <v>1.7995041061203744E-3</v>
      </c>
      <c r="F7" s="37"/>
      <c r="J7" s="103"/>
    </row>
    <row r="8" spans="1:10" s="24" customFormat="1" ht="20.100000000000001" customHeight="1" x14ac:dyDescent="0.2">
      <c r="A8" s="176"/>
      <c r="B8" s="22" t="s">
        <v>8</v>
      </c>
      <c r="C8" s="108">
        <v>136458</v>
      </c>
      <c r="D8" s="106">
        <v>3.15E-2</v>
      </c>
      <c r="E8" s="16">
        <f>IF(C8=0,0,(C8-'Apr 25'!C8)/'Apr 25'!C8)</f>
        <v>7.3287992495309575E-5</v>
      </c>
      <c r="F8" s="37"/>
    </row>
    <row r="9" spans="1:10" s="24" customFormat="1" ht="20.100000000000001" customHeight="1" x14ac:dyDescent="0.2">
      <c r="A9" s="176"/>
      <c r="B9" s="22" t="s">
        <v>9</v>
      </c>
      <c r="C9" s="108">
        <v>8321</v>
      </c>
      <c r="D9" s="106">
        <v>1.9E-3</v>
      </c>
      <c r="E9" s="16">
        <f>IF(C9=0,0,(C9-'Apr 25'!C9)/'Apr 25'!C9)</f>
        <v>-8.4053794428434194E-4</v>
      </c>
      <c r="F9" s="37"/>
    </row>
    <row r="10" spans="1:10" s="24" customFormat="1" ht="20.100000000000001" customHeight="1" x14ac:dyDescent="0.2">
      <c r="A10" s="176"/>
      <c r="B10" s="22" t="s">
        <v>10</v>
      </c>
      <c r="C10" s="108">
        <v>30000</v>
      </c>
      <c r="D10" s="106">
        <v>6.8999999999999999E-3</v>
      </c>
      <c r="E10" s="16">
        <f>IF(C10=0,0,(C10-'Apr 25'!C10)/'Apr 25'!C10)</f>
        <v>8.0064051240992789E-4</v>
      </c>
      <c r="F10" s="37"/>
    </row>
    <row r="11" spans="1:10" s="13" customFormat="1" ht="20.100000000000001" customHeight="1" x14ac:dyDescent="0.2">
      <c r="A11" s="141" t="s">
        <v>18</v>
      </c>
      <c r="B11" s="142"/>
      <c r="C11" s="93">
        <f>SUM(C3:C10)</f>
        <v>4334927</v>
      </c>
      <c r="D11" s="94">
        <f>SUM(D3:D10)</f>
        <v>1</v>
      </c>
      <c r="E11" s="95">
        <f>IF(C11=0,0,(C11-'Apr 25'!C11)/'Apr 25'!C11)</f>
        <v>6.0106321712393102E-4</v>
      </c>
      <c r="F11" s="38"/>
    </row>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9187</v>
      </c>
      <c r="D16" s="108">
        <v>20721</v>
      </c>
      <c r="E16" s="108">
        <v>118556</v>
      </c>
      <c r="F16" s="108">
        <v>198938</v>
      </c>
      <c r="G16" s="108">
        <v>196000</v>
      </c>
      <c r="H16" s="108">
        <v>340678</v>
      </c>
      <c r="I16" s="59">
        <v>884080</v>
      </c>
      <c r="J16" s="71">
        <f>I16/'ABS Estimated Population'!D3</f>
        <v>0.25326108597349878</v>
      </c>
    </row>
    <row r="17" spans="1:10" s="24" customFormat="1" ht="20.100000000000001" customHeight="1" x14ac:dyDescent="0.2">
      <c r="A17" s="176"/>
      <c r="B17" s="22" t="s">
        <v>4</v>
      </c>
      <c r="C17" s="108">
        <v>9607</v>
      </c>
      <c r="D17" s="108">
        <v>25640</v>
      </c>
      <c r="E17" s="108">
        <v>40916</v>
      </c>
      <c r="F17" s="108">
        <v>60325</v>
      </c>
      <c r="G17" s="108">
        <v>49119</v>
      </c>
      <c r="H17" s="108">
        <v>74547</v>
      </c>
      <c r="I17" s="59">
        <v>260154</v>
      </c>
      <c r="J17" s="71">
        <f>I17/'ABS Estimated Population'!D4</f>
        <v>9.011612903225806E-2</v>
      </c>
    </row>
    <row r="18" spans="1:10" s="24" customFormat="1" ht="20.100000000000001" customHeight="1" x14ac:dyDescent="0.2">
      <c r="A18" s="176"/>
      <c r="B18" s="22" t="s">
        <v>5</v>
      </c>
      <c r="C18" s="108">
        <v>8187</v>
      </c>
      <c r="D18" s="108">
        <v>20665</v>
      </c>
      <c r="E18" s="108">
        <v>74823</v>
      </c>
      <c r="F18" s="108">
        <v>78880</v>
      </c>
      <c r="G18" s="108">
        <v>61788</v>
      </c>
      <c r="H18" s="108">
        <v>68323</v>
      </c>
      <c r="I18" s="59">
        <v>312666</v>
      </c>
      <c r="J18" s="71">
        <f>I18/'ABS Estimated Population'!D5</f>
        <v>0.13658851544421868</v>
      </c>
    </row>
    <row r="19" spans="1:10" s="24" customFormat="1" ht="20.100000000000001" customHeight="1" x14ac:dyDescent="0.2">
      <c r="A19" s="176"/>
      <c r="B19" s="22" t="s">
        <v>6</v>
      </c>
      <c r="C19" s="108">
        <v>33113</v>
      </c>
      <c r="D19" s="108">
        <v>57489</v>
      </c>
      <c r="E19" s="108">
        <v>66373</v>
      </c>
      <c r="F19" s="108">
        <v>61472</v>
      </c>
      <c r="G19" s="108">
        <v>57881</v>
      </c>
      <c r="H19" s="108">
        <v>99972</v>
      </c>
      <c r="I19" s="59">
        <v>376300</v>
      </c>
      <c r="J19" s="72">
        <f>I19/'ABS Estimated Population'!D6</f>
        <v>0.47717231969404161</v>
      </c>
    </row>
    <row r="20" spans="1:10" s="24" customFormat="1" ht="20.100000000000001" customHeight="1" x14ac:dyDescent="0.2">
      <c r="A20" s="176"/>
      <c r="B20" s="22" t="s">
        <v>7</v>
      </c>
      <c r="C20" s="108">
        <v>3142</v>
      </c>
      <c r="D20" s="108">
        <v>8478</v>
      </c>
      <c r="E20" s="108">
        <v>18348</v>
      </c>
      <c r="F20" s="108">
        <v>48336</v>
      </c>
      <c r="G20" s="108">
        <v>52271</v>
      </c>
      <c r="H20" s="108">
        <v>88408</v>
      </c>
      <c r="I20" s="59">
        <v>218983</v>
      </c>
      <c r="J20" s="72">
        <f>I20/'ABS Estimated Population'!D7</f>
        <v>0.18258153648870951</v>
      </c>
    </row>
    <row r="21" spans="1:10" s="24" customFormat="1" ht="20.100000000000001" customHeight="1" x14ac:dyDescent="0.2">
      <c r="A21" s="176"/>
      <c r="B21" s="22" t="s">
        <v>8</v>
      </c>
      <c r="C21" s="108">
        <v>866</v>
      </c>
      <c r="D21" s="108">
        <v>2324</v>
      </c>
      <c r="E21" s="108">
        <v>4865</v>
      </c>
      <c r="F21" s="108">
        <v>14015</v>
      </c>
      <c r="G21" s="108">
        <v>15753</v>
      </c>
      <c r="H21" s="108">
        <v>29612</v>
      </c>
      <c r="I21" s="59">
        <v>67435</v>
      </c>
      <c r="J21" s="72">
        <f>I21/'ABS Estimated Population'!D8</f>
        <v>0.27947813617694961</v>
      </c>
    </row>
    <row r="22" spans="1:10" s="24" customFormat="1" ht="20.100000000000001" customHeight="1" x14ac:dyDescent="0.2">
      <c r="A22" s="176"/>
      <c r="B22" s="22" t="s">
        <v>9</v>
      </c>
      <c r="C22" s="108">
        <v>233</v>
      </c>
      <c r="D22" s="108">
        <v>825</v>
      </c>
      <c r="E22" s="108">
        <v>788</v>
      </c>
      <c r="F22" s="108">
        <v>1057</v>
      </c>
      <c r="G22" s="108">
        <v>936</v>
      </c>
      <c r="H22" s="108">
        <v>818</v>
      </c>
      <c r="I22" s="59">
        <v>4657</v>
      </c>
      <c r="J22" s="72">
        <f>I22/'ABS Estimated Population'!D9</f>
        <v>4.6760314479933326E-2</v>
      </c>
    </row>
    <row r="23" spans="1:10" s="24" customFormat="1" ht="20.100000000000001" customHeight="1" x14ac:dyDescent="0.2">
      <c r="A23" s="176"/>
      <c r="B23" s="22" t="s">
        <v>10</v>
      </c>
      <c r="C23" s="108">
        <v>1065</v>
      </c>
      <c r="D23" s="108">
        <v>2771</v>
      </c>
      <c r="E23" s="108">
        <v>2890</v>
      </c>
      <c r="F23" s="108">
        <v>3864</v>
      </c>
      <c r="G23" s="108">
        <v>3131</v>
      </c>
      <c r="H23" s="108">
        <v>3947</v>
      </c>
      <c r="I23" s="59">
        <v>17668</v>
      </c>
      <c r="J23" s="72">
        <f>I23/'ABS Estimated Population'!D10</f>
        <v>8.8483786152497815E-2</v>
      </c>
    </row>
    <row r="24" spans="1:10" s="24" customFormat="1" ht="20.100000000000001" customHeight="1" x14ac:dyDescent="0.2">
      <c r="A24" s="141" t="s">
        <v>18</v>
      </c>
      <c r="B24" s="142"/>
      <c r="C24" s="93">
        <f>SUM(C16:C23)</f>
        <v>65400</v>
      </c>
      <c r="D24" s="93">
        <f t="shared" ref="D24:I24" si="0">SUM(D16:D23)</f>
        <v>138913</v>
      </c>
      <c r="E24" s="93">
        <f t="shared" si="0"/>
        <v>327559</v>
      </c>
      <c r="F24" s="93">
        <f t="shared" si="0"/>
        <v>466887</v>
      </c>
      <c r="G24" s="93">
        <f t="shared" si="0"/>
        <v>436879</v>
      </c>
      <c r="H24" s="93">
        <f t="shared" si="0"/>
        <v>706305</v>
      </c>
      <c r="I24" s="93">
        <f t="shared" si="0"/>
        <v>2141943</v>
      </c>
      <c r="J24" s="96">
        <f>I24/'ABS Estimated Population'!D11</f>
        <v>0.19132518187764669</v>
      </c>
    </row>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3002</v>
      </c>
      <c r="D29" s="108">
        <v>8278</v>
      </c>
      <c r="E29" s="108">
        <v>121982</v>
      </c>
      <c r="F29" s="108">
        <v>205756</v>
      </c>
      <c r="G29" s="108">
        <v>207946</v>
      </c>
      <c r="H29" s="108">
        <v>394967</v>
      </c>
      <c r="I29" s="59">
        <v>941931</v>
      </c>
      <c r="J29" s="72">
        <f>I29/'ABS Estimated Population'!C3</f>
        <v>0.2768020265038254</v>
      </c>
    </row>
    <row r="30" spans="1:10" s="24" customFormat="1" ht="20.100000000000001" customHeight="1" x14ac:dyDescent="0.2">
      <c r="A30" s="140"/>
      <c r="B30" s="22" t="s">
        <v>4</v>
      </c>
      <c r="C30" s="108">
        <v>3153</v>
      </c>
      <c r="D30" s="108">
        <v>11476</v>
      </c>
      <c r="E30" s="108">
        <v>30845</v>
      </c>
      <c r="F30" s="108">
        <v>43940</v>
      </c>
      <c r="G30" s="108">
        <v>38868</v>
      </c>
      <c r="H30" s="108">
        <v>62383</v>
      </c>
      <c r="I30" s="59">
        <v>190665</v>
      </c>
      <c r="J30" s="72">
        <f>I30/'ABS Estimated Population'!C4</f>
        <v>6.8890923517398964E-2</v>
      </c>
    </row>
    <row r="31" spans="1:10" s="24" customFormat="1" ht="20.100000000000001" customHeight="1" x14ac:dyDescent="0.2">
      <c r="A31" s="140"/>
      <c r="B31" s="22" t="s">
        <v>5</v>
      </c>
      <c r="C31" s="108">
        <v>2404</v>
      </c>
      <c r="D31" s="108">
        <v>7787</v>
      </c>
      <c r="E31" s="108">
        <v>81388</v>
      </c>
      <c r="F31" s="108">
        <v>89383</v>
      </c>
      <c r="G31" s="108">
        <v>66693</v>
      </c>
      <c r="H31" s="108">
        <v>76440</v>
      </c>
      <c r="I31" s="59">
        <v>324095</v>
      </c>
      <c r="J31" s="72">
        <f>I31/'ABS Estimated Population'!C5</f>
        <v>0.14685957633462568</v>
      </c>
    </row>
    <row r="32" spans="1:10" s="24" customFormat="1" ht="20.100000000000001" customHeight="1" x14ac:dyDescent="0.2">
      <c r="A32" s="140"/>
      <c r="B32" s="22" t="s">
        <v>6</v>
      </c>
      <c r="C32" s="108">
        <v>32198</v>
      </c>
      <c r="D32" s="108">
        <v>67631</v>
      </c>
      <c r="E32" s="108">
        <v>78374</v>
      </c>
      <c r="F32" s="108">
        <v>71210</v>
      </c>
      <c r="G32" s="108">
        <v>64381</v>
      </c>
      <c r="H32" s="108">
        <v>115132</v>
      </c>
      <c r="I32" s="59">
        <v>428926</v>
      </c>
      <c r="J32" s="72">
        <f>I32/'ABS Estimated Population'!C6</f>
        <v>0.5645984407023289</v>
      </c>
    </row>
    <row r="33" spans="1:12" s="24" customFormat="1" ht="20.100000000000001" customHeight="1" x14ac:dyDescent="0.2">
      <c r="A33" s="140"/>
      <c r="B33" s="22" t="s">
        <v>7</v>
      </c>
      <c r="C33" s="108">
        <v>970</v>
      </c>
      <c r="D33" s="108">
        <v>3193</v>
      </c>
      <c r="E33" s="108">
        <v>15963</v>
      </c>
      <c r="F33" s="108">
        <v>48086</v>
      </c>
      <c r="G33" s="108">
        <v>53074</v>
      </c>
      <c r="H33" s="108">
        <v>96024</v>
      </c>
      <c r="I33" s="59">
        <v>217310</v>
      </c>
      <c r="J33" s="72">
        <f>I33/'ABS Estimated Population'!C7</f>
        <v>0.18110313653198035</v>
      </c>
    </row>
    <row r="34" spans="1:12" s="24" customFormat="1" ht="20.100000000000001" customHeight="1" x14ac:dyDescent="0.2">
      <c r="A34" s="140"/>
      <c r="B34" s="22" t="s">
        <v>8</v>
      </c>
      <c r="C34" s="108">
        <v>244</v>
      </c>
      <c r="D34" s="108">
        <v>857</v>
      </c>
      <c r="E34" s="108">
        <v>4287</v>
      </c>
      <c r="F34" s="108">
        <v>14451</v>
      </c>
      <c r="G34" s="108">
        <v>16014</v>
      </c>
      <c r="H34" s="108">
        <v>33170</v>
      </c>
      <c r="I34" s="59">
        <v>69023</v>
      </c>
      <c r="J34" s="72">
        <f>I34/'ABS Estimated Population'!C8</f>
        <v>0.29545999349348495</v>
      </c>
    </row>
    <row r="35" spans="1:12" s="24" customFormat="1" ht="20.100000000000001" customHeight="1" x14ac:dyDescent="0.2">
      <c r="A35" s="140"/>
      <c r="B35" s="22" t="s">
        <v>9</v>
      </c>
      <c r="C35" s="108">
        <v>105</v>
      </c>
      <c r="D35" s="108">
        <v>331</v>
      </c>
      <c r="E35" s="108">
        <v>534</v>
      </c>
      <c r="F35" s="108">
        <v>837</v>
      </c>
      <c r="G35" s="108">
        <v>933</v>
      </c>
      <c r="H35" s="108">
        <v>924</v>
      </c>
      <c r="I35" s="59">
        <v>3664</v>
      </c>
      <c r="J35" s="72">
        <f>I35/'ABS Estimated Population'!C9</f>
        <v>3.4967837987440589E-2</v>
      </c>
    </row>
    <row r="36" spans="1:12" s="24" customFormat="1" ht="20.100000000000001" customHeight="1" x14ac:dyDescent="0.2">
      <c r="A36" s="140"/>
      <c r="B36" s="22" t="s">
        <v>10</v>
      </c>
      <c r="C36" s="108">
        <v>378</v>
      </c>
      <c r="D36" s="108">
        <v>1337</v>
      </c>
      <c r="E36" s="108">
        <v>1867</v>
      </c>
      <c r="F36" s="108">
        <v>2812</v>
      </c>
      <c r="G36" s="108">
        <v>2556</v>
      </c>
      <c r="H36" s="108">
        <v>3382</v>
      </c>
      <c r="I36" s="59">
        <v>12332</v>
      </c>
      <c r="J36" s="72">
        <f>I36/'ABS Estimated Population'!C10</f>
        <v>6.4859179004391615E-2</v>
      </c>
    </row>
    <row r="37" spans="1:12" s="24" customFormat="1" ht="20.100000000000001" customHeight="1" x14ac:dyDescent="0.2">
      <c r="A37" s="141" t="s">
        <v>18</v>
      </c>
      <c r="B37" s="142"/>
      <c r="C37" s="93">
        <f>SUM(C29:C36)</f>
        <v>42454</v>
      </c>
      <c r="D37" s="93">
        <f t="shared" ref="D37:I37" si="1">SUM(D29:D36)</f>
        <v>100890</v>
      </c>
      <c r="E37" s="93">
        <f t="shared" si="1"/>
        <v>335240</v>
      </c>
      <c r="F37" s="93">
        <f t="shared" si="1"/>
        <v>476475</v>
      </c>
      <c r="G37" s="93">
        <f t="shared" si="1"/>
        <v>450465</v>
      </c>
      <c r="H37" s="93">
        <f t="shared" si="1"/>
        <v>782422</v>
      </c>
      <c r="I37" s="93">
        <f t="shared" si="1"/>
        <v>2187946</v>
      </c>
      <c r="J37" s="96">
        <f>I37/'ABS Estimated Population'!C11</f>
        <v>0.20136576850224808</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0</v>
      </c>
      <c r="E42" s="105">
        <v>0</v>
      </c>
      <c r="F42" s="105">
        <v>0</v>
      </c>
      <c r="G42" s="105">
        <v>3</v>
      </c>
      <c r="H42" s="105">
        <v>14</v>
      </c>
      <c r="I42" s="105">
        <v>16</v>
      </c>
      <c r="J42" s="119">
        <v>33</v>
      </c>
    </row>
    <row r="43" spans="1:12" s="24" customFormat="1" ht="20.100000000000001" customHeight="1" x14ac:dyDescent="0.2">
      <c r="A43" s="163"/>
      <c r="B43" s="163"/>
      <c r="C43" s="22" t="s">
        <v>4</v>
      </c>
      <c r="D43" s="105">
        <v>0</v>
      </c>
      <c r="E43" s="105">
        <v>0</v>
      </c>
      <c r="F43" s="105">
        <v>740</v>
      </c>
      <c r="G43" s="105">
        <v>1194</v>
      </c>
      <c r="H43" s="105">
        <v>760</v>
      </c>
      <c r="I43" s="105">
        <v>967</v>
      </c>
      <c r="J43" s="119">
        <v>3661</v>
      </c>
    </row>
    <row r="44" spans="1:12" s="24" customFormat="1" ht="20.100000000000001" customHeight="1" x14ac:dyDescent="0.2">
      <c r="A44" s="163"/>
      <c r="B44" s="163"/>
      <c r="C44" s="22" t="s">
        <v>5</v>
      </c>
      <c r="D44" s="105">
        <v>0</v>
      </c>
      <c r="E44" s="105">
        <v>0</v>
      </c>
      <c r="F44" s="105">
        <v>0</v>
      </c>
      <c r="G44" s="105">
        <v>1</v>
      </c>
      <c r="H44" s="105">
        <v>0</v>
      </c>
      <c r="I44" s="105">
        <v>1</v>
      </c>
      <c r="J44" s="119">
        <v>2</v>
      </c>
    </row>
    <row r="45" spans="1:12" s="24" customFormat="1" ht="20.100000000000001" customHeight="1" x14ac:dyDescent="0.2">
      <c r="A45" s="163"/>
      <c r="B45" s="163"/>
      <c r="C45" s="22" t="s">
        <v>6</v>
      </c>
      <c r="D45" s="105">
        <v>0</v>
      </c>
      <c r="E45" s="105">
        <v>0</v>
      </c>
      <c r="F45" s="105">
        <v>15</v>
      </c>
      <c r="G45" s="105">
        <v>23</v>
      </c>
      <c r="H45" s="105">
        <v>9</v>
      </c>
      <c r="I45" s="105">
        <v>15</v>
      </c>
      <c r="J45" s="119">
        <v>62</v>
      </c>
    </row>
    <row r="46" spans="1:12" s="24" customFormat="1" ht="20.100000000000001" customHeight="1" x14ac:dyDescent="0.2">
      <c r="A46" s="163"/>
      <c r="B46" s="163"/>
      <c r="C46" s="22" t="s">
        <v>7</v>
      </c>
      <c r="D46" s="105">
        <v>0</v>
      </c>
      <c r="E46" s="105">
        <v>0</v>
      </c>
      <c r="F46" s="105">
        <v>118</v>
      </c>
      <c r="G46" s="105">
        <v>392</v>
      </c>
      <c r="H46" s="105">
        <v>292</v>
      </c>
      <c r="I46" s="105">
        <v>478</v>
      </c>
      <c r="J46" s="119">
        <v>1280</v>
      </c>
    </row>
    <row r="47" spans="1:12" s="24" customFormat="1" ht="20.100000000000001" customHeight="1" x14ac:dyDescent="0.2">
      <c r="A47" s="163"/>
      <c r="B47" s="163"/>
      <c r="C47" s="22" t="s">
        <v>8</v>
      </c>
      <c r="D47" s="107">
        <v>0</v>
      </c>
      <c r="E47" s="107">
        <v>0</v>
      </c>
      <c r="F47" s="107">
        <v>0</v>
      </c>
      <c r="G47" s="107">
        <v>0</v>
      </c>
      <c r="H47" s="107">
        <v>0</v>
      </c>
      <c r="I47" s="107">
        <v>0</v>
      </c>
      <c r="J47" s="92">
        <v>0</v>
      </c>
    </row>
    <row r="48" spans="1:12" s="24" customFormat="1" ht="20.100000000000001" customHeight="1" x14ac:dyDescent="0.2">
      <c r="A48" s="163"/>
      <c r="B48" s="163"/>
      <c r="C48" s="22" t="s">
        <v>9</v>
      </c>
      <c r="D48" s="107">
        <v>0</v>
      </c>
      <c r="E48" s="107">
        <v>0</v>
      </c>
      <c r="F48" s="107">
        <v>0</v>
      </c>
      <c r="G48" s="107">
        <v>0</v>
      </c>
      <c r="H48" s="107">
        <v>0</v>
      </c>
      <c r="I48" s="107">
        <v>0</v>
      </c>
      <c r="J48" s="92">
        <v>0</v>
      </c>
    </row>
    <row r="49" spans="1:14" s="24" customFormat="1" ht="20.100000000000001" customHeight="1" x14ac:dyDescent="0.2">
      <c r="A49" s="163"/>
      <c r="B49" s="163"/>
      <c r="C49" s="22" t="s">
        <v>10</v>
      </c>
      <c r="D49" s="107">
        <v>0</v>
      </c>
      <c r="E49" s="107">
        <v>0</v>
      </c>
      <c r="F49" s="107">
        <v>0</v>
      </c>
      <c r="G49" s="107">
        <v>0</v>
      </c>
      <c r="H49" s="107">
        <v>0</v>
      </c>
      <c r="I49" s="107">
        <v>0</v>
      </c>
      <c r="J49" s="92">
        <v>0</v>
      </c>
    </row>
    <row r="50" spans="1:14" s="24" customFormat="1" ht="20.100000000000001" customHeight="1" x14ac:dyDescent="0.2">
      <c r="A50" s="141" t="s">
        <v>18</v>
      </c>
      <c r="B50" s="147"/>
      <c r="C50" s="147"/>
      <c r="D50" s="97">
        <f t="shared" ref="D50:J50" si="2">SUM(D42:D49)</f>
        <v>0</v>
      </c>
      <c r="E50" s="97">
        <f t="shared" si="2"/>
        <v>0</v>
      </c>
      <c r="F50" s="97">
        <f t="shared" si="2"/>
        <v>873</v>
      </c>
      <c r="G50" s="97">
        <f t="shared" si="2"/>
        <v>1613</v>
      </c>
      <c r="H50" s="97">
        <f t="shared" si="2"/>
        <v>1075</v>
      </c>
      <c r="I50" s="97">
        <f t="shared" si="2"/>
        <v>1477</v>
      </c>
      <c r="J50" s="97">
        <f t="shared" si="2"/>
        <v>5038</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c r="K52" s="64"/>
    </row>
    <row r="53" spans="1:14" s="13" customFormat="1" ht="20.100000000000001" customHeight="1" x14ac:dyDescent="0.2">
      <c r="A53" s="169" t="s">
        <v>45</v>
      </c>
      <c r="B53" s="169"/>
      <c r="C53" s="169"/>
      <c r="D53" s="169"/>
      <c r="E53" s="169"/>
      <c r="F53" s="169"/>
      <c r="G53" s="169"/>
      <c r="H53" s="169"/>
      <c r="I53" s="169"/>
      <c r="J53" s="169"/>
      <c r="K53" s="65"/>
      <c r="L53" s="48"/>
      <c r="M53" s="48"/>
      <c r="N53" s="48"/>
    </row>
    <row r="54" spans="1:14" s="13" customFormat="1" ht="20.100000000000001" customHeight="1" x14ac:dyDescent="0.2">
      <c r="A54" s="169"/>
      <c r="B54" s="169"/>
      <c r="C54" s="169"/>
      <c r="D54" s="169"/>
      <c r="E54" s="169"/>
      <c r="F54" s="169"/>
      <c r="G54" s="169"/>
      <c r="H54" s="169"/>
      <c r="I54" s="169"/>
      <c r="J54" s="169"/>
      <c r="K54" s="65"/>
      <c r="L54" s="48"/>
      <c r="M54" s="48"/>
      <c r="N54" s="48"/>
    </row>
    <row r="55" spans="1:14" s="13" customFormat="1" ht="20.100000000000001" customHeight="1" x14ac:dyDescent="0.2">
      <c r="A55" s="166" t="s">
        <v>33</v>
      </c>
      <c r="B55" s="166"/>
      <c r="C55" s="166"/>
      <c r="D55" s="166"/>
      <c r="E55" s="166"/>
      <c r="F55" s="166"/>
      <c r="G55" s="166"/>
      <c r="H55" s="166"/>
      <c r="I55" s="166"/>
      <c r="J55" s="166"/>
      <c r="K55" s="65"/>
      <c r="L55" s="48"/>
      <c r="M55" s="48"/>
    </row>
    <row r="56" spans="1:14" s="13" customFormat="1" ht="20.100000000000001" customHeight="1" x14ac:dyDescent="0.2">
      <c r="A56" s="171" t="s">
        <v>30</v>
      </c>
      <c r="B56" s="172"/>
      <c r="C56" s="172"/>
      <c r="D56" s="172"/>
      <c r="E56" s="172"/>
      <c r="F56" s="172"/>
      <c r="G56" s="172"/>
      <c r="H56" s="172"/>
      <c r="I56" s="172"/>
      <c r="J56" s="172"/>
      <c r="K56" s="66"/>
      <c r="L56" s="49"/>
      <c r="M56" s="25"/>
    </row>
    <row r="57" spans="1:14" s="13" customFormat="1" ht="6.75" customHeight="1" x14ac:dyDescent="0.2">
      <c r="A57" s="169" t="s">
        <v>31</v>
      </c>
      <c r="B57" s="170"/>
      <c r="C57" s="170"/>
      <c r="D57" s="170"/>
      <c r="E57" s="170"/>
      <c r="F57" s="170"/>
      <c r="G57" s="170"/>
      <c r="H57" s="170"/>
      <c r="I57" s="170"/>
      <c r="J57" s="170"/>
      <c r="K57" s="67"/>
      <c r="L57" s="50"/>
      <c r="M57" s="48"/>
    </row>
    <row r="58" spans="1:14" s="13" customFormat="1" ht="20.100000000000001" customHeight="1" x14ac:dyDescent="0.2">
      <c r="A58" s="170"/>
      <c r="B58" s="170"/>
      <c r="C58" s="170"/>
      <c r="D58" s="170"/>
      <c r="E58" s="170"/>
      <c r="F58" s="170"/>
      <c r="G58" s="170"/>
      <c r="H58" s="170"/>
      <c r="I58" s="170"/>
      <c r="J58" s="170"/>
      <c r="K58" s="67"/>
      <c r="L58" s="50"/>
      <c r="M58" s="48"/>
    </row>
    <row r="59" spans="1:14" s="51" customFormat="1" ht="20.100000000000001" customHeight="1" x14ac:dyDescent="0.2">
      <c r="A59" s="164" t="s">
        <v>51</v>
      </c>
      <c r="B59" s="165"/>
      <c r="C59" s="165"/>
      <c r="D59" s="165"/>
      <c r="E59" s="165"/>
      <c r="F59" s="165"/>
      <c r="G59" s="165"/>
      <c r="H59" s="165"/>
      <c r="I59" s="165"/>
      <c r="J59" s="165"/>
      <c r="K59" s="68"/>
      <c r="L59" s="26"/>
    </row>
    <row r="60" spans="1:14" ht="20.100000000000001" customHeight="1" x14ac:dyDescent="0.2">
      <c r="A60" s="68"/>
      <c r="B60" s="68"/>
      <c r="C60" s="68"/>
      <c r="D60" s="68"/>
      <c r="E60" s="68"/>
      <c r="F60" s="68"/>
      <c r="G60" s="68"/>
      <c r="H60" s="68"/>
      <c r="I60" s="68"/>
      <c r="J60" s="68"/>
      <c r="K60" s="68"/>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31/05/2025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view="pageLayout" zoomScaleNormal="100" workbookViewId="0">
      <selection activeCell="D45" sqref="D45"/>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2" t="s">
        <v>11</v>
      </c>
      <c r="B1" s="173"/>
      <c r="C1" s="177"/>
      <c r="D1" s="178"/>
      <c r="E1" s="179"/>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1825859</v>
      </c>
      <c r="D3" s="106">
        <v>0.42099999999999999</v>
      </c>
      <c r="E3" s="16">
        <f>IF(C3=0,0,(C3-'May 25'!C3)/'May 25'!C3)</f>
        <v>-1.0131190705152778E-4</v>
      </c>
      <c r="F3" s="37"/>
    </row>
    <row r="4" spans="1:10" s="24" customFormat="1" ht="20.100000000000001" customHeight="1" x14ac:dyDescent="0.2">
      <c r="A4" s="176"/>
      <c r="B4" s="22" t="s">
        <v>4</v>
      </c>
      <c r="C4" s="108">
        <v>454433</v>
      </c>
      <c r="D4" s="106">
        <v>0.1048</v>
      </c>
      <c r="E4" s="16">
        <f>IF(C4=0,0,(C4-'May 25'!C4)/'May 25'!C4)</f>
        <v>-1.0341489174441119E-4</v>
      </c>
      <c r="F4" s="37"/>
    </row>
    <row r="5" spans="1:10" s="24" customFormat="1" ht="20.100000000000001" customHeight="1" x14ac:dyDescent="0.2">
      <c r="A5" s="176"/>
      <c r="B5" s="22" t="s">
        <v>5</v>
      </c>
      <c r="C5" s="108">
        <v>637250</v>
      </c>
      <c r="D5" s="106">
        <v>0.1469</v>
      </c>
      <c r="E5" s="16">
        <f>IF(C5=0,0,(C5-'May 25'!C5)/'May 25'!C5)</f>
        <v>7.6480574405233973E-4</v>
      </c>
      <c r="F5" s="37"/>
    </row>
    <row r="6" spans="1:10" s="24" customFormat="1" ht="20.100000000000001" customHeight="1" x14ac:dyDescent="0.2">
      <c r="A6" s="176"/>
      <c r="B6" s="22" t="s">
        <v>6</v>
      </c>
      <c r="C6" s="108">
        <v>806794</v>
      </c>
      <c r="D6" s="106">
        <v>0.186</v>
      </c>
      <c r="E6" s="16">
        <f>IF(C6=0,0,(C6-'May 25'!C6)/'May 25'!C6)</f>
        <v>1.8701383852733431E-3</v>
      </c>
      <c r="F6" s="37"/>
    </row>
    <row r="7" spans="1:10" s="24" customFormat="1" ht="20.100000000000001" customHeight="1" x14ac:dyDescent="0.2">
      <c r="A7" s="176"/>
      <c r="B7" s="22" t="s">
        <v>7</v>
      </c>
      <c r="C7" s="108">
        <v>438265</v>
      </c>
      <c r="D7" s="106">
        <v>0.10100000000000001</v>
      </c>
      <c r="E7" s="16">
        <f>IF(C7=0,0,(C7-'May 25'!C7)/'May 25'!C7)</f>
        <v>1.5814504094174E-3</v>
      </c>
      <c r="F7" s="37"/>
    </row>
    <row r="8" spans="1:10" s="24" customFormat="1" ht="20.100000000000001" customHeight="1" x14ac:dyDescent="0.2">
      <c r="A8" s="176"/>
      <c r="B8" s="22" t="s">
        <v>8</v>
      </c>
      <c r="C8" s="108">
        <v>136449</v>
      </c>
      <c r="D8" s="106">
        <v>3.15E-2</v>
      </c>
      <c r="E8" s="16">
        <f>IF(C8=0,0,(C8-'May 25'!C8)/'May 25'!C8)</f>
        <v>-6.5954359583168443E-5</v>
      </c>
      <c r="F8" s="37"/>
    </row>
    <row r="9" spans="1:10" s="24" customFormat="1" ht="20.100000000000001" customHeight="1" x14ac:dyDescent="0.2">
      <c r="A9" s="176"/>
      <c r="B9" s="22" t="s">
        <v>9</v>
      </c>
      <c r="C9" s="108">
        <v>8310</v>
      </c>
      <c r="D9" s="106">
        <v>1.9E-3</v>
      </c>
      <c r="E9" s="16">
        <f>IF(C9=0,0,(C9-'May 25'!C9)/'May 25'!C9)</f>
        <v>-1.3219564956135079E-3</v>
      </c>
      <c r="F9" s="37"/>
    </row>
    <row r="10" spans="1:10" s="24" customFormat="1" ht="20.100000000000001" customHeight="1" x14ac:dyDescent="0.2">
      <c r="A10" s="176"/>
      <c r="B10" s="22" t="s">
        <v>10</v>
      </c>
      <c r="C10" s="108">
        <v>30033</v>
      </c>
      <c r="D10" s="106">
        <v>6.8999999999999999E-3</v>
      </c>
      <c r="E10" s="16">
        <f>IF(C10=0,0,(C10-'May 25'!C10)/'May 25'!C10)</f>
        <v>1.1000000000000001E-3</v>
      </c>
      <c r="F10" s="37"/>
    </row>
    <row r="11" spans="1:10" s="13" customFormat="1" ht="20.100000000000001" customHeight="1" x14ac:dyDescent="0.2">
      <c r="A11" s="141" t="s">
        <v>18</v>
      </c>
      <c r="B11" s="141"/>
      <c r="C11" s="60">
        <f>SUM(C3:C10)</f>
        <v>4337393</v>
      </c>
      <c r="D11" s="20">
        <v>1</v>
      </c>
      <c r="E11" s="21">
        <f>IF(C11=0,0,(C11-'May 25'!C11)/'May 25'!C11)</f>
        <v>5.6886771103642573E-4</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1" t="s">
        <v>11</v>
      </c>
      <c r="B14" s="141"/>
      <c r="C14" s="148" t="s">
        <v>1</v>
      </c>
      <c r="D14" s="178"/>
      <c r="E14" s="178"/>
      <c r="F14" s="178"/>
      <c r="G14" s="178"/>
      <c r="H14" s="178"/>
      <c r="I14" s="178"/>
      <c r="J14" s="197"/>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9083</v>
      </c>
      <c r="D16" s="108">
        <v>20745</v>
      </c>
      <c r="E16" s="108">
        <v>117123</v>
      </c>
      <c r="F16" s="108">
        <v>198755</v>
      </c>
      <c r="G16" s="108">
        <v>196032</v>
      </c>
      <c r="H16" s="108">
        <v>342220</v>
      </c>
      <c r="I16" s="59">
        <v>883958</v>
      </c>
      <c r="J16" s="71">
        <f>I16/'ABS Estimated Population'!D3</f>
        <v>0.25322613681449874</v>
      </c>
    </row>
    <row r="17" spans="1:10" s="24" customFormat="1" ht="20.100000000000001" customHeight="1" x14ac:dyDescent="0.2">
      <c r="A17" s="176"/>
      <c r="B17" s="22" t="s">
        <v>4</v>
      </c>
      <c r="C17" s="108">
        <v>9472</v>
      </c>
      <c r="D17" s="108">
        <v>25698</v>
      </c>
      <c r="E17" s="108">
        <v>40510</v>
      </c>
      <c r="F17" s="108">
        <v>60421</v>
      </c>
      <c r="G17" s="108">
        <v>49135</v>
      </c>
      <c r="H17" s="108">
        <v>74859</v>
      </c>
      <c r="I17" s="59">
        <v>260095</v>
      </c>
      <c r="J17" s="71">
        <f>I17/'ABS Estimated Population'!D4</f>
        <v>9.0095691708161937E-2</v>
      </c>
    </row>
    <row r="18" spans="1:10" s="24" customFormat="1" ht="20.100000000000001" customHeight="1" x14ac:dyDescent="0.2">
      <c r="A18" s="176"/>
      <c r="B18" s="22" t="s">
        <v>5</v>
      </c>
      <c r="C18" s="108">
        <v>8108</v>
      </c>
      <c r="D18" s="108">
        <v>20764</v>
      </c>
      <c r="E18" s="108">
        <v>74353</v>
      </c>
      <c r="F18" s="108">
        <v>78926</v>
      </c>
      <c r="G18" s="108">
        <v>62015</v>
      </c>
      <c r="H18" s="108">
        <v>68789</v>
      </c>
      <c r="I18" s="59">
        <v>312955</v>
      </c>
      <c r="J18" s="71">
        <f>I18/'ABS Estimated Population'!D5</f>
        <v>0.13671476543930411</v>
      </c>
    </row>
    <row r="19" spans="1:10" s="24" customFormat="1" ht="20.100000000000001" customHeight="1" x14ac:dyDescent="0.2">
      <c r="A19" s="176"/>
      <c r="B19" s="22" t="s">
        <v>6</v>
      </c>
      <c r="C19" s="108">
        <v>33161</v>
      </c>
      <c r="D19" s="108">
        <v>57573</v>
      </c>
      <c r="E19" s="108">
        <v>66442</v>
      </c>
      <c r="F19" s="108">
        <v>61501</v>
      </c>
      <c r="G19" s="108">
        <v>57962</v>
      </c>
      <c r="H19" s="108">
        <v>100448</v>
      </c>
      <c r="I19" s="59">
        <v>377087</v>
      </c>
      <c r="J19" s="72">
        <f>I19/'ABS Estimated Population'!D6</f>
        <v>0.47817028572008258</v>
      </c>
    </row>
    <row r="20" spans="1:10" s="24" customFormat="1" ht="20.100000000000001" customHeight="1" x14ac:dyDescent="0.2">
      <c r="A20" s="176"/>
      <c r="B20" s="22" t="s">
        <v>7</v>
      </c>
      <c r="C20" s="108">
        <v>3212</v>
      </c>
      <c r="D20" s="108">
        <v>8596</v>
      </c>
      <c r="E20" s="108">
        <v>18151</v>
      </c>
      <c r="F20" s="108">
        <v>48236</v>
      </c>
      <c r="G20" s="108">
        <v>52370</v>
      </c>
      <c r="H20" s="108">
        <v>88810</v>
      </c>
      <c r="I20" s="59">
        <v>219375</v>
      </c>
      <c r="J20" s="72">
        <f>I20/'ABS Estimated Population'!D7</f>
        <v>0.18290837447295291</v>
      </c>
    </row>
    <row r="21" spans="1:10" s="24" customFormat="1" ht="20.100000000000001" customHeight="1" x14ac:dyDescent="0.2">
      <c r="A21" s="176"/>
      <c r="B21" s="22" t="s">
        <v>8</v>
      </c>
      <c r="C21" s="108">
        <v>856</v>
      </c>
      <c r="D21" s="108">
        <v>2326</v>
      </c>
      <c r="E21" s="108">
        <v>4784</v>
      </c>
      <c r="F21" s="108">
        <v>13968</v>
      </c>
      <c r="G21" s="108">
        <v>15740</v>
      </c>
      <c r="H21" s="108">
        <v>29759</v>
      </c>
      <c r="I21" s="59">
        <v>67433</v>
      </c>
      <c r="J21" s="72">
        <f>I21/'ABS Estimated Population'!D8</f>
        <v>0.2794698473614628</v>
      </c>
    </row>
    <row r="22" spans="1:10" s="24" customFormat="1" ht="20.100000000000001" customHeight="1" x14ac:dyDescent="0.2">
      <c r="A22" s="176"/>
      <c r="B22" s="22" t="s">
        <v>9</v>
      </c>
      <c r="C22" s="108">
        <v>236</v>
      </c>
      <c r="D22" s="108">
        <v>816</v>
      </c>
      <c r="E22" s="108">
        <v>786</v>
      </c>
      <c r="F22" s="108">
        <v>1044</v>
      </c>
      <c r="G22" s="108">
        <v>943</v>
      </c>
      <c r="H22" s="108">
        <v>824</v>
      </c>
      <c r="I22" s="59">
        <v>4649</v>
      </c>
      <c r="J22" s="72">
        <f>I22/'ABS Estimated Population'!D9</f>
        <v>4.6679987549325758E-2</v>
      </c>
    </row>
    <row r="23" spans="1:10" s="24" customFormat="1" ht="20.100000000000001" customHeight="1" x14ac:dyDescent="0.2">
      <c r="A23" s="176"/>
      <c r="B23" s="22" t="s">
        <v>10</v>
      </c>
      <c r="C23" s="108">
        <v>1046</v>
      </c>
      <c r="D23" s="108">
        <v>2776</v>
      </c>
      <c r="E23" s="108">
        <v>2885</v>
      </c>
      <c r="F23" s="108">
        <v>3868</v>
      </c>
      <c r="G23" s="108">
        <v>3139</v>
      </c>
      <c r="H23" s="108">
        <v>3971</v>
      </c>
      <c r="I23" s="59">
        <v>17685</v>
      </c>
      <c r="J23" s="72">
        <f>I23/'ABS Estimated Population'!D10</f>
        <v>8.8568924502316265E-2</v>
      </c>
    </row>
    <row r="24" spans="1:10" s="24" customFormat="1" ht="20.100000000000001" customHeight="1" x14ac:dyDescent="0.2">
      <c r="A24" s="141" t="s">
        <v>18</v>
      </c>
      <c r="B24" s="142"/>
      <c r="C24" s="47">
        <f>SUM(C16:C23)</f>
        <v>65174</v>
      </c>
      <c r="D24" s="47">
        <f t="shared" ref="D24:I24" si="0">SUM(D16:D23)</f>
        <v>139294</v>
      </c>
      <c r="E24" s="47">
        <f t="shared" si="0"/>
        <v>325034</v>
      </c>
      <c r="F24" s="47">
        <f t="shared" si="0"/>
        <v>466719</v>
      </c>
      <c r="G24" s="47">
        <f t="shared" si="0"/>
        <v>437336</v>
      </c>
      <c r="H24" s="47">
        <f t="shared" si="0"/>
        <v>709680</v>
      </c>
      <c r="I24" s="47">
        <f t="shared" si="0"/>
        <v>2143237</v>
      </c>
      <c r="J24" s="73">
        <f>I24/'ABS Estimated Population'!D11</f>
        <v>0.19144076608569971</v>
      </c>
    </row>
    <row r="25" spans="1:10" s="24" customFormat="1" ht="20.100000000000001" customHeight="1" x14ac:dyDescent="0.2"/>
    <row r="26" spans="1:10" s="24" customFormat="1" ht="20.100000000000001" customHeight="1" x14ac:dyDescent="0.2"/>
    <row r="27" spans="1:10" s="24" customFormat="1" ht="20.100000000000001" customHeight="1" x14ac:dyDescent="0.2">
      <c r="A27" s="141" t="s">
        <v>11</v>
      </c>
      <c r="B27" s="141"/>
      <c r="C27" s="150" t="s">
        <v>0</v>
      </c>
      <c r="D27" s="151"/>
      <c r="E27" s="151"/>
      <c r="F27" s="151"/>
      <c r="G27" s="151"/>
      <c r="H27" s="151"/>
      <c r="I27" s="151"/>
      <c r="J27" s="182"/>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8260</v>
      </c>
      <c r="E29" s="108">
        <v>120600</v>
      </c>
      <c r="F29" s="108">
        <v>205460</v>
      </c>
      <c r="G29" s="108">
        <v>207886</v>
      </c>
      <c r="H29" s="108">
        <v>396677</v>
      </c>
      <c r="I29" s="59">
        <v>941863</v>
      </c>
      <c r="J29" s="72">
        <f>I29/'ABS Estimated Population'!C3</f>
        <v>0.27678204357747277</v>
      </c>
    </row>
    <row r="30" spans="1:10" s="24" customFormat="1" ht="20.100000000000001" customHeight="1" x14ac:dyDescent="0.2">
      <c r="A30" s="140"/>
      <c r="B30" s="22" t="s">
        <v>4</v>
      </c>
      <c r="C30" s="108">
        <v>3126</v>
      </c>
      <c r="D30" s="108">
        <v>11462</v>
      </c>
      <c r="E30" s="108">
        <v>30580</v>
      </c>
      <c r="F30" s="108">
        <v>43966</v>
      </c>
      <c r="G30" s="108">
        <v>38938</v>
      </c>
      <c r="H30" s="108">
        <v>62587</v>
      </c>
      <c r="I30" s="59">
        <v>190659</v>
      </c>
      <c r="J30" s="72">
        <f>I30/'ABS Estimated Population'!C4</f>
        <v>6.8888755602254048E-2</v>
      </c>
    </row>
    <row r="31" spans="1:10" s="24" customFormat="1" ht="20.100000000000001" customHeight="1" x14ac:dyDescent="0.2">
      <c r="A31" s="140"/>
      <c r="B31" s="22" t="s">
        <v>5</v>
      </c>
      <c r="C31" s="108">
        <v>2395</v>
      </c>
      <c r="D31" s="108">
        <v>7812</v>
      </c>
      <c r="E31" s="108">
        <v>80835</v>
      </c>
      <c r="F31" s="108">
        <v>89422</v>
      </c>
      <c r="G31" s="108">
        <v>66920</v>
      </c>
      <c r="H31" s="108">
        <v>76899</v>
      </c>
      <c r="I31" s="59">
        <v>324283</v>
      </c>
      <c r="J31" s="72">
        <f>I31/'ABS Estimated Population'!C5</f>
        <v>0.14694476617202185</v>
      </c>
    </row>
    <row r="32" spans="1:10" s="24" customFormat="1" ht="20.100000000000001" customHeight="1" x14ac:dyDescent="0.2">
      <c r="A32" s="140"/>
      <c r="B32" s="22" t="s">
        <v>6</v>
      </c>
      <c r="C32" s="108">
        <v>32127</v>
      </c>
      <c r="D32" s="108">
        <v>67656</v>
      </c>
      <c r="E32" s="108">
        <v>78485</v>
      </c>
      <c r="F32" s="108">
        <v>71288</v>
      </c>
      <c r="G32" s="108">
        <v>64422</v>
      </c>
      <c r="H32" s="108">
        <v>115662</v>
      </c>
      <c r="I32" s="59">
        <v>429640</v>
      </c>
      <c r="J32" s="72">
        <f>I32/'ABS Estimated Population'!C6</f>
        <v>0.56553828414073426</v>
      </c>
    </row>
    <row r="33" spans="1:14" s="24" customFormat="1" ht="20.100000000000001" customHeight="1" x14ac:dyDescent="0.2">
      <c r="A33" s="140"/>
      <c r="B33" s="22" t="s">
        <v>7</v>
      </c>
      <c r="C33" s="108">
        <v>990</v>
      </c>
      <c r="D33" s="108">
        <v>3256</v>
      </c>
      <c r="E33" s="108">
        <v>15781</v>
      </c>
      <c r="F33" s="108">
        <v>47974</v>
      </c>
      <c r="G33" s="108">
        <v>53117</v>
      </c>
      <c r="H33" s="108">
        <v>96487</v>
      </c>
      <c r="I33" s="59">
        <v>217605</v>
      </c>
      <c r="J33" s="72">
        <f>I33/'ABS Estimated Population'!C7</f>
        <v>0.18134898543574426</v>
      </c>
      <c r="N33" s="24" t="s">
        <v>28</v>
      </c>
    </row>
    <row r="34" spans="1:14" s="24" customFormat="1" ht="20.100000000000001" customHeight="1" x14ac:dyDescent="0.2">
      <c r="A34" s="140"/>
      <c r="B34" s="22" t="s">
        <v>8</v>
      </c>
      <c r="C34" s="108">
        <v>242</v>
      </c>
      <c r="D34" s="108">
        <v>848</v>
      </c>
      <c r="E34" s="108">
        <v>4193</v>
      </c>
      <c r="F34" s="108">
        <v>14409</v>
      </c>
      <c r="G34" s="108">
        <v>16030</v>
      </c>
      <c r="H34" s="108">
        <v>33291</v>
      </c>
      <c r="I34" s="59">
        <v>69013</v>
      </c>
      <c r="J34" s="72">
        <f>I34/'ABS Estimated Population'!C8</f>
        <v>0.29541718747324625</v>
      </c>
    </row>
    <row r="35" spans="1:14" s="24" customFormat="1" ht="20.100000000000001" customHeight="1" x14ac:dyDescent="0.2">
      <c r="A35" s="140"/>
      <c r="B35" s="22" t="s">
        <v>9</v>
      </c>
      <c r="C35" s="108">
        <v>104</v>
      </c>
      <c r="D35" s="108">
        <v>334</v>
      </c>
      <c r="E35" s="108">
        <v>530</v>
      </c>
      <c r="F35" s="108">
        <v>834</v>
      </c>
      <c r="G35" s="108">
        <v>932</v>
      </c>
      <c r="H35" s="108">
        <v>927</v>
      </c>
      <c r="I35" s="59">
        <v>3661</v>
      </c>
      <c r="J35" s="72">
        <f>I35/'ABS Estimated Population'!C9</f>
        <v>3.4939207115725984E-2</v>
      </c>
    </row>
    <row r="36" spans="1:14" s="24" customFormat="1" ht="20.100000000000001" customHeight="1" x14ac:dyDescent="0.2">
      <c r="A36" s="140"/>
      <c r="B36" s="22" t="s">
        <v>10</v>
      </c>
      <c r="C36" s="108">
        <v>377</v>
      </c>
      <c r="D36" s="108">
        <v>1341</v>
      </c>
      <c r="E36" s="108">
        <v>1853</v>
      </c>
      <c r="F36" s="108">
        <v>2808</v>
      </c>
      <c r="G36" s="108">
        <v>2568</v>
      </c>
      <c r="H36" s="108">
        <v>3399</v>
      </c>
      <c r="I36" s="59">
        <v>12346</v>
      </c>
      <c r="J36" s="72">
        <f>I36/'ABS Estimated Population'!C10</f>
        <v>6.4932810897520177E-2</v>
      </c>
    </row>
    <row r="37" spans="1:14" s="24" customFormat="1" ht="20.100000000000001" customHeight="1" x14ac:dyDescent="0.2">
      <c r="A37" s="141" t="s">
        <v>18</v>
      </c>
      <c r="B37" s="141"/>
      <c r="C37" s="60">
        <f>SUM(C29:C36)</f>
        <v>42341</v>
      </c>
      <c r="D37" s="60">
        <f t="shared" ref="D37:I37" si="1">SUM(D29:D36)</f>
        <v>100969</v>
      </c>
      <c r="E37" s="60">
        <f t="shared" si="1"/>
        <v>332857</v>
      </c>
      <c r="F37" s="60">
        <f t="shared" si="1"/>
        <v>476161</v>
      </c>
      <c r="G37" s="60">
        <f t="shared" si="1"/>
        <v>450813</v>
      </c>
      <c r="H37" s="60">
        <f t="shared" si="1"/>
        <v>785929</v>
      </c>
      <c r="I37" s="60">
        <f t="shared" si="1"/>
        <v>2189070</v>
      </c>
      <c r="J37" s="73">
        <f>I37/'ABS Estimated Population'!C11</f>
        <v>0.20146921489617028</v>
      </c>
    </row>
    <row r="38" spans="1:14" s="24" customFormat="1" ht="20.100000000000001" customHeight="1" x14ac:dyDescent="0.2"/>
    <row r="39" spans="1:14" s="24" customFormat="1" ht="20.100000000000001" customHeight="1" x14ac:dyDescent="0.2"/>
    <row r="40" spans="1:14" s="24" customFormat="1" ht="20.100000000000001" customHeight="1" x14ac:dyDescent="0.2">
      <c r="A40" s="141" t="s">
        <v>11</v>
      </c>
      <c r="B40" s="147"/>
      <c r="C40" s="147"/>
      <c r="D40" s="199" t="s">
        <v>20</v>
      </c>
      <c r="E40" s="199"/>
      <c r="F40" s="199"/>
      <c r="G40" s="199"/>
      <c r="H40" s="199"/>
      <c r="I40" s="199"/>
      <c r="J40" s="199"/>
      <c r="K40" s="34"/>
      <c r="L40" s="34"/>
    </row>
    <row r="41" spans="1:14" s="24" customFormat="1" ht="20.100000000000001" customHeight="1" x14ac:dyDescent="0.2">
      <c r="A41" s="147"/>
      <c r="B41" s="147"/>
      <c r="C41" s="147"/>
      <c r="D41" s="69" t="s">
        <v>21</v>
      </c>
      <c r="E41" s="69" t="s">
        <v>12</v>
      </c>
      <c r="F41" s="69" t="s">
        <v>13</v>
      </c>
      <c r="G41" s="69" t="s">
        <v>14</v>
      </c>
      <c r="H41" s="69" t="s">
        <v>15</v>
      </c>
      <c r="I41" s="69" t="s">
        <v>16</v>
      </c>
      <c r="J41" s="69" t="s">
        <v>2</v>
      </c>
    </row>
    <row r="42" spans="1:14" s="24" customFormat="1" ht="20.100000000000001" customHeight="1" x14ac:dyDescent="0.2">
      <c r="A42" s="140" t="s">
        <v>17</v>
      </c>
      <c r="B42" s="163"/>
      <c r="C42" s="22" t="s">
        <v>3</v>
      </c>
      <c r="D42" s="108">
        <v>1</v>
      </c>
      <c r="E42" s="108">
        <v>1</v>
      </c>
      <c r="F42" s="108">
        <v>3</v>
      </c>
      <c r="G42" s="108">
        <v>3</v>
      </c>
      <c r="H42" s="108">
        <v>14</v>
      </c>
      <c r="I42" s="108">
        <v>16</v>
      </c>
      <c r="J42" s="86">
        <v>33</v>
      </c>
    </row>
    <row r="43" spans="1:14" s="24" customFormat="1" ht="20.100000000000001" customHeight="1" x14ac:dyDescent="0.2">
      <c r="A43" s="163"/>
      <c r="B43" s="163"/>
      <c r="C43" s="22" t="s">
        <v>4</v>
      </c>
      <c r="D43" s="108">
        <v>6</v>
      </c>
      <c r="E43" s="108">
        <v>7</v>
      </c>
      <c r="F43" s="108">
        <v>724</v>
      </c>
      <c r="G43" s="108">
        <v>1205</v>
      </c>
      <c r="H43" s="108">
        <v>762</v>
      </c>
      <c r="I43" s="108">
        <v>975</v>
      </c>
      <c r="J43" s="86">
        <v>3661</v>
      </c>
    </row>
    <row r="44" spans="1:14" s="24" customFormat="1" ht="20.100000000000001" customHeight="1" x14ac:dyDescent="0.2">
      <c r="A44" s="163"/>
      <c r="B44" s="163"/>
      <c r="C44" s="22" t="s">
        <v>5</v>
      </c>
      <c r="D44" s="108">
        <v>3</v>
      </c>
      <c r="E44" s="108">
        <v>3</v>
      </c>
      <c r="F44" s="108">
        <v>4</v>
      </c>
      <c r="G44" s="108">
        <v>1</v>
      </c>
      <c r="H44" s="108">
        <v>0</v>
      </c>
      <c r="I44" s="108">
        <v>1</v>
      </c>
      <c r="J44" s="86">
        <v>2</v>
      </c>
    </row>
    <row r="45" spans="1:14" s="24" customFormat="1" ht="20.100000000000001" customHeight="1" x14ac:dyDescent="0.2">
      <c r="A45" s="163"/>
      <c r="B45" s="163"/>
      <c r="C45" s="22" t="s">
        <v>6</v>
      </c>
      <c r="D45" s="108">
        <v>2</v>
      </c>
      <c r="E45" s="108">
        <v>1</v>
      </c>
      <c r="F45" s="108">
        <v>14</v>
      </c>
      <c r="G45" s="108">
        <v>25</v>
      </c>
      <c r="H45" s="108">
        <v>10</v>
      </c>
      <c r="I45" s="108">
        <v>15</v>
      </c>
      <c r="J45" s="86">
        <v>62</v>
      </c>
    </row>
    <row r="46" spans="1:14" s="24" customFormat="1" ht="20.100000000000001" customHeight="1" x14ac:dyDescent="0.2">
      <c r="A46" s="163"/>
      <c r="B46" s="163"/>
      <c r="C46" s="22" t="s">
        <v>7</v>
      </c>
      <c r="D46" s="108">
        <v>2</v>
      </c>
      <c r="E46" s="108">
        <v>2</v>
      </c>
      <c r="F46" s="108">
        <v>116</v>
      </c>
      <c r="G46" s="108">
        <v>389</v>
      </c>
      <c r="H46" s="108">
        <v>297</v>
      </c>
      <c r="I46" s="108">
        <v>479</v>
      </c>
      <c r="J46" s="86">
        <v>1280</v>
      </c>
    </row>
    <row r="47" spans="1:14" s="24" customFormat="1" ht="20.100000000000001" customHeight="1" x14ac:dyDescent="0.2">
      <c r="A47" s="163"/>
      <c r="B47" s="163"/>
      <c r="C47" s="22" t="s">
        <v>8</v>
      </c>
      <c r="D47" s="108">
        <v>2</v>
      </c>
      <c r="E47" s="108">
        <v>0</v>
      </c>
      <c r="F47" s="108">
        <v>0</v>
      </c>
      <c r="G47" s="108">
        <v>1</v>
      </c>
      <c r="H47" s="108">
        <v>0</v>
      </c>
      <c r="I47" s="108">
        <v>0</v>
      </c>
      <c r="J47" s="86">
        <v>0</v>
      </c>
    </row>
    <row r="48" spans="1:14" s="24" customFormat="1" ht="20.100000000000001" customHeight="1" x14ac:dyDescent="0.2">
      <c r="A48" s="163"/>
      <c r="B48" s="163"/>
      <c r="C48" s="22" t="s">
        <v>9</v>
      </c>
      <c r="D48" s="108">
        <v>0</v>
      </c>
      <c r="E48" s="108">
        <v>0</v>
      </c>
      <c r="F48" s="108">
        <v>0</v>
      </c>
      <c r="G48" s="108">
        <v>0</v>
      </c>
      <c r="H48" s="108">
        <v>0</v>
      </c>
      <c r="I48" s="108">
        <v>0</v>
      </c>
      <c r="J48" s="86">
        <v>0</v>
      </c>
    </row>
    <row r="49" spans="1:14" s="24" customFormat="1" ht="20.100000000000001" customHeight="1" x14ac:dyDescent="0.2">
      <c r="A49" s="163"/>
      <c r="B49" s="163"/>
      <c r="C49" s="22" t="s">
        <v>10</v>
      </c>
      <c r="D49" s="108">
        <v>1</v>
      </c>
      <c r="E49" s="108">
        <v>1</v>
      </c>
      <c r="F49" s="108">
        <v>0</v>
      </c>
      <c r="G49" s="108">
        <v>0</v>
      </c>
      <c r="H49" s="108">
        <v>0</v>
      </c>
      <c r="I49" s="108">
        <v>0</v>
      </c>
      <c r="J49" s="86">
        <v>0</v>
      </c>
    </row>
    <row r="50" spans="1:14" s="24" customFormat="1" ht="20.100000000000001" customHeight="1" x14ac:dyDescent="0.2">
      <c r="A50" s="141" t="s">
        <v>18</v>
      </c>
      <c r="B50" s="198"/>
      <c r="C50" s="198"/>
      <c r="D50" s="85">
        <f>SUM(D42:D49)</f>
        <v>17</v>
      </c>
      <c r="E50" s="85">
        <f t="shared" ref="E50:I50" si="2">SUM(E42:E49)</f>
        <v>15</v>
      </c>
      <c r="F50" s="85">
        <f t="shared" si="2"/>
        <v>861</v>
      </c>
      <c r="G50" s="85">
        <f t="shared" si="2"/>
        <v>1624</v>
      </c>
      <c r="H50" s="85">
        <f t="shared" si="2"/>
        <v>1083</v>
      </c>
      <c r="I50" s="85">
        <f t="shared" si="2"/>
        <v>1486</v>
      </c>
      <c r="J50" s="85">
        <f>SUM(D50:I50)</f>
        <v>5086</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70"/>
      <c r="B58" s="170"/>
      <c r="C58" s="170"/>
      <c r="D58" s="170"/>
      <c r="E58" s="170"/>
      <c r="F58" s="170"/>
      <c r="G58" s="170"/>
      <c r="H58" s="170"/>
      <c r="I58" s="170"/>
      <c r="J58" s="170"/>
      <c r="K58" s="50"/>
      <c r="L58" s="50"/>
      <c r="M58" s="48"/>
    </row>
    <row r="59" spans="1:14" s="51" customFormat="1" ht="20.100000000000001" customHeight="1" x14ac:dyDescent="0.2">
      <c r="A59" s="164" t="s">
        <v>52</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30/06/2025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view="pageLayout" zoomScaleNormal="100" workbookViewId="0">
      <selection activeCell="H6" sqref="H6"/>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2" t="s">
        <v>11</v>
      </c>
      <c r="B1" s="173"/>
      <c r="C1" s="180"/>
      <c r="D1" s="180"/>
      <c r="E1" s="180"/>
    </row>
    <row r="2" spans="1:10" s="13" customFormat="1" ht="50.1" customHeight="1" x14ac:dyDescent="0.2">
      <c r="A2" s="173"/>
      <c r="B2" s="173"/>
      <c r="C2" s="10" t="s">
        <v>22</v>
      </c>
      <c r="D2" s="10" t="s">
        <v>23</v>
      </c>
      <c r="E2" s="14" t="s">
        <v>24</v>
      </c>
      <c r="F2" s="36"/>
    </row>
    <row r="3" spans="1:10" s="24" customFormat="1" ht="20.100000000000001" customHeight="1" x14ac:dyDescent="0.2">
      <c r="A3" s="176" t="s">
        <v>17</v>
      </c>
      <c r="B3" s="22" t="s">
        <v>3</v>
      </c>
      <c r="C3" s="108">
        <v>1826617</v>
      </c>
      <c r="D3" s="106">
        <v>0.42070000000000002</v>
      </c>
      <c r="E3" s="16">
        <f>IF(C3=0,0,(C3-'Jun 25'!C3)/'Jun 25'!C3)</f>
        <v>4.1514706228684689E-4</v>
      </c>
      <c r="F3" s="37"/>
    </row>
    <row r="4" spans="1:10" s="24" customFormat="1" ht="20.100000000000001" customHeight="1" x14ac:dyDescent="0.2">
      <c r="A4" s="176"/>
      <c r="B4" s="22" t="s">
        <v>4</v>
      </c>
      <c r="C4" s="108">
        <v>454966</v>
      </c>
      <c r="D4" s="106">
        <v>0.1048</v>
      </c>
      <c r="E4" s="16">
        <f>IF(C4=0,0,(C4-'Jun 25'!C4)/'Jun 25'!C4)</f>
        <v>1.1728901730288074E-3</v>
      </c>
      <c r="F4" s="37"/>
    </row>
    <row r="5" spans="1:10" s="24" customFormat="1" ht="20.100000000000001" customHeight="1" x14ac:dyDescent="0.2">
      <c r="A5" s="176"/>
      <c r="B5" s="22" t="s">
        <v>5</v>
      </c>
      <c r="C5" s="108">
        <v>638215</v>
      </c>
      <c r="D5" s="106">
        <v>0.14699999999999999</v>
      </c>
      <c r="E5" s="16">
        <f>IF(C5=0,0,(C5-'Jun 25'!C5)/'Jun 25'!C5)</f>
        <v>1.514319340918007E-3</v>
      </c>
      <c r="F5" s="37"/>
    </row>
    <row r="6" spans="1:10" s="24" customFormat="1" ht="20.100000000000001" customHeight="1" x14ac:dyDescent="0.2">
      <c r="A6" s="176"/>
      <c r="B6" s="22" t="s">
        <v>6</v>
      </c>
      <c r="C6" s="108">
        <v>808231</v>
      </c>
      <c r="D6" s="106">
        <v>0.18609999999999999</v>
      </c>
      <c r="E6" s="16">
        <f>IF(C6=0,0,(C6-'Jun 25'!C6)/'Jun 25'!C6)</f>
        <v>1.781123806076892E-3</v>
      </c>
      <c r="F6" s="37"/>
    </row>
    <row r="7" spans="1:10" s="24" customFormat="1" ht="20.100000000000001" customHeight="1" x14ac:dyDescent="0.2">
      <c r="A7" s="176"/>
      <c r="B7" s="22" t="s">
        <v>7</v>
      </c>
      <c r="C7" s="108">
        <v>439279</v>
      </c>
      <c r="D7" s="106">
        <v>0.1012</v>
      </c>
      <c r="E7" s="16">
        <f>IF(C7=0,0,(C7-'Jun 25'!C7)/'Jun 25'!C7)</f>
        <v>2.3136686707813767E-3</v>
      </c>
      <c r="F7" s="37"/>
    </row>
    <row r="8" spans="1:10" s="24" customFormat="1" ht="20.100000000000001" customHeight="1" x14ac:dyDescent="0.2">
      <c r="A8" s="176"/>
      <c r="B8" s="22" t="s">
        <v>8</v>
      </c>
      <c r="C8" s="108">
        <v>136513</v>
      </c>
      <c r="D8" s="106">
        <v>3.1399999999999997E-2</v>
      </c>
      <c r="E8" s="16">
        <f>IF(C8=0,0,(C8-'Jun 25'!C8)/'Jun 25'!C8)</f>
        <v>4.6903971447207382E-4</v>
      </c>
      <c r="F8" s="37"/>
    </row>
    <row r="9" spans="1:10" s="24" customFormat="1" ht="20.100000000000001" customHeight="1" x14ac:dyDescent="0.2">
      <c r="A9" s="176"/>
      <c r="B9" s="22" t="s">
        <v>9</v>
      </c>
      <c r="C9" s="108">
        <v>8317</v>
      </c>
      <c r="D9" s="106">
        <v>1.9E-3</v>
      </c>
      <c r="E9" s="16">
        <f>IF(C9=0,0,(C9-'Jun 25'!C9)/'Jun 25'!C9)</f>
        <v>8.4235860409145609E-4</v>
      </c>
      <c r="F9" s="37"/>
    </row>
    <row r="10" spans="1:10" s="24" customFormat="1" ht="20.100000000000001" customHeight="1" x14ac:dyDescent="0.2">
      <c r="A10" s="176"/>
      <c r="B10" s="22" t="s">
        <v>10</v>
      </c>
      <c r="C10" s="108">
        <v>30147</v>
      </c>
      <c r="D10" s="106">
        <v>6.8999999999999999E-3</v>
      </c>
      <c r="E10" s="16">
        <f>IF(C10=0,0,(C10-'Jun 25'!C10)/'Jun 25'!C10)</f>
        <v>3.7958245929477575E-3</v>
      </c>
      <c r="F10" s="37"/>
    </row>
    <row r="11" spans="1:10" s="13" customFormat="1" ht="20.100000000000001" customHeight="1" x14ac:dyDescent="0.2">
      <c r="A11" s="141" t="s">
        <v>18</v>
      </c>
      <c r="B11" s="142"/>
      <c r="C11" s="60">
        <f>SUM(C3:C10)</f>
        <v>4342285</v>
      </c>
      <c r="D11" s="20">
        <f>SUM(D3:D10)</f>
        <v>1</v>
      </c>
      <c r="E11" s="21">
        <f>IF(C11=0,0,(C11-'Jun 25'!C11)/'Jun 25'!C11)</f>
        <v>1.1278664395870976E-3</v>
      </c>
      <c r="F11" s="38"/>
    </row>
    <row r="14" spans="1:10" s="24" customFormat="1" ht="20.100000000000001" customHeight="1" x14ac:dyDescent="0.2">
      <c r="A14" s="141" t="s">
        <v>11</v>
      </c>
      <c r="B14" s="141"/>
      <c r="C14" s="146" t="s">
        <v>1</v>
      </c>
      <c r="D14" s="180"/>
      <c r="E14" s="180"/>
      <c r="F14" s="180"/>
      <c r="G14" s="180"/>
      <c r="H14" s="180"/>
      <c r="I14" s="180"/>
      <c r="J14" s="181"/>
    </row>
    <row r="15" spans="1:10"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0" s="24" customFormat="1" ht="20.100000000000001" customHeight="1" x14ac:dyDescent="0.2">
      <c r="A16" s="176" t="s">
        <v>17</v>
      </c>
      <c r="B16" s="22" t="s">
        <v>3</v>
      </c>
      <c r="C16" s="108">
        <v>9152</v>
      </c>
      <c r="D16" s="108">
        <v>21183</v>
      </c>
      <c r="E16" s="108">
        <v>115855</v>
      </c>
      <c r="F16" s="108">
        <v>198401</v>
      </c>
      <c r="G16" s="108">
        <v>196147</v>
      </c>
      <c r="H16" s="108">
        <v>343821</v>
      </c>
      <c r="I16" s="59">
        <v>884559</v>
      </c>
      <c r="J16" s="71">
        <f>I16/'ABS Estimated Population'!D3</f>
        <v>0.25339830439285149</v>
      </c>
    </row>
    <row r="17" spans="1:10" s="24" customFormat="1" ht="20.100000000000001" customHeight="1" x14ac:dyDescent="0.2">
      <c r="A17" s="176"/>
      <c r="B17" s="22" t="s">
        <v>4</v>
      </c>
      <c r="C17" s="108">
        <v>9442</v>
      </c>
      <c r="D17" s="108">
        <v>26066</v>
      </c>
      <c r="E17" s="108">
        <v>40143</v>
      </c>
      <c r="F17" s="108">
        <v>60504</v>
      </c>
      <c r="G17" s="108">
        <v>49184</v>
      </c>
      <c r="H17" s="108">
        <v>75195</v>
      </c>
      <c r="I17" s="59">
        <v>260534</v>
      </c>
      <c r="J17" s="71">
        <f>I17/'ABS Estimated Population'!D4</f>
        <v>9.0247759255250054E-2</v>
      </c>
    </row>
    <row r="18" spans="1:10" s="24" customFormat="1" ht="20.100000000000001" customHeight="1" x14ac:dyDescent="0.2">
      <c r="A18" s="176"/>
      <c r="B18" s="22" t="s">
        <v>5</v>
      </c>
      <c r="C18" s="108">
        <v>8111</v>
      </c>
      <c r="D18" s="108">
        <v>21098</v>
      </c>
      <c r="E18" s="108">
        <v>73975</v>
      </c>
      <c r="F18" s="108">
        <v>78906</v>
      </c>
      <c r="G18" s="108">
        <v>62317</v>
      </c>
      <c r="H18" s="108">
        <v>69232</v>
      </c>
      <c r="I18" s="59">
        <v>313639</v>
      </c>
      <c r="J18" s="71">
        <f>I18/'ABS Estimated Population'!D5</f>
        <v>0.13701357165604608</v>
      </c>
    </row>
    <row r="19" spans="1:10" s="24" customFormat="1" ht="20.100000000000001" customHeight="1" x14ac:dyDescent="0.2">
      <c r="A19" s="176"/>
      <c r="B19" s="22" t="s">
        <v>6</v>
      </c>
      <c r="C19" s="108">
        <v>33165</v>
      </c>
      <c r="D19" s="108">
        <v>57657</v>
      </c>
      <c r="E19" s="108">
        <v>66490</v>
      </c>
      <c r="F19" s="108">
        <v>61542</v>
      </c>
      <c r="G19" s="108">
        <v>58003</v>
      </c>
      <c r="H19" s="108">
        <v>100961</v>
      </c>
      <c r="I19" s="59">
        <v>377818</v>
      </c>
      <c r="J19" s="72">
        <f>I19/'ABS Estimated Population'!D6</f>
        <v>0.47909724018645605</v>
      </c>
    </row>
    <row r="20" spans="1:10" s="24" customFormat="1" ht="20.100000000000001" customHeight="1" x14ac:dyDescent="0.2">
      <c r="A20" s="176"/>
      <c r="B20" s="22" t="s">
        <v>7</v>
      </c>
      <c r="C20" s="108">
        <v>3329</v>
      </c>
      <c r="D20" s="108">
        <v>8912</v>
      </c>
      <c r="E20" s="108">
        <v>18028</v>
      </c>
      <c r="F20" s="108">
        <v>48083</v>
      </c>
      <c r="G20" s="108">
        <v>52452</v>
      </c>
      <c r="H20" s="108">
        <v>89244</v>
      </c>
      <c r="I20" s="59">
        <v>220048</v>
      </c>
      <c r="J20" s="72">
        <f>I20/'ABS Estimated Population'!D7</f>
        <v>0.18346950193059527</v>
      </c>
    </row>
    <row r="21" spans="1:10" s="24" customFormat="1" ht="20.100000000000001" customHeight="1" x14ac:dyDescent="0.2">
      <c r="A21" s="176"/>
      <c r="B21" s="22" t="s">
        <v>8</v>
      </c>
      <c r="C21" s="108">
        <v>860</v>
      </c>
      <c r="D21" s="108">
        <v>2368</v>
      </c>
      <c r="E21" s="108">
        <v>4724</v>
      </c>
      <c r="F21" s="108">
        <v>13900</v>
      </c>
      <c r="G21" s="108">
        <v>15717</v>
      </c>
      <c r="H21" s="108">
        <v>29912</v>
      </c>
      <c r="I21" s="59">
        <v>67481</v>
      </c>
      <c r="J21" s="72">
        <f>I21/'ABS Estimated Population'!D8</f>
        <v>0.27966877893314657</v>
      </c>
    </row>
    <row r="22" spans="1:10" s="24" customFormat="1" ht="20.100000000000001" customHeight="1" x14ac:dyDescent="0.2">
      <c r="A22" s="176"/>
      <c r="B22" s="22" t="s">
        <v>9</v>
      </c>
      <c r="C22" s="108">
        <v>235</v>
      </c>
      <c r="D22" s="108">
        <v>816</v>
      </c>
      <c r="E22" s="108">
        <v>788</v>
      </c>
      <c r="F22" s="108">
        <v>1046</v>
      </c>
      <c r="G22" s="108">
        <v>948</v>
      </c>
      <c r="H22" s="108">
        <v>826</v>
      </c>
      <c r="I22" s="59">
        <v>4659</v>
      </c>
      <c r="J22" s="72">
        <f>I22/'ABS Estimated Population'!D9</f>
        <v>4.6780396212585222E-2</v>
      </c>
    </row>
    <row r="23" spans="1:10" s="24" customFormat="1" ht="20.100000000000001" customHeight="1" x14ac:dyDescent="0.2">
      <c r="A23" s="176"/>
      <c r="B23" s="22" t="s">
        <v>10</v>
      </c>
      <c r="C23" s="108">
        <v>1058</v>
      </c>
      <c r="D23" s="108">
        <v>2809</v>
      </c>
      <c r="E23" s="108">
        <v>2873</v>
      </c>
      <c r="F23" s="108">
        <v>3886</v>
      </c>
      <c r="G23" s="108">
        <v>3143</v>
      </c>
      <c r="H23" s="108">
        <v>3991</v>
      </c>
      <c r="I23" s="59">
        <v>17760</v>
      </c>
      <c r="J23" s="72">
        <f>I23/'ABS Estimated Population'!D10</f>
        <v>8.8944534869162387E-2</v>
      </c>
    </row>
    <row r="24" spans="1:10" s="24" customFormat="1" ht="20.100000000000001" customHeight="1" x14ac:dyDescent="0.2">
      <c r="A24" s="141" t="s">
        <v>18</v>
      </c>
      <c r="B24" s="142"/>
      <c r="C24" s="60">
        <f>SUM(C16:C23)</f>
        <v>65352</v>
      </c>
      <c r="D24" s="60">
        <f t="shared" ref="D24:I24" si="0">SUM(D16:D23)</f>
        <v>140909</v>
      </c>
      <c r="E24" s="60">
        <f t="shared" si="0"/>
        <v>322876</v>
      </c>
      <c r="F24" s="60">
        <f t="shared" si="0"/>
        <v>466268</v>
      </c>
      <c r="G24" s="60">
        <f t="shared" si="0"/>
        <v>437911</v>
      </c>
      <c r="H24" s="60">
        <f t="shared" si="0"/>
        <v>713182</v>
      </c>
      <c r="I24" s="60">
        <f t="shared" si="0"/>
        <v>2146498</v>
      </c>
      <c r="J24" s="73">
        <f>I24/'ABS Estimated Population'!D11</f>
        <v>0.19173204900877611</v>
      </c>
    </row>
    <row r="27" spans="1:10" s="24" customFormat="1" ht="20.100000000000001" customHeight="1" x14ac:dyDescent="0.2">
      <c r="A27" s="141" t="s">
        <v>11</v>
      </c>
      <c r="B27" s="141"/>
      <c r="C27" s="175" t="s">
        <v>0</v>
      </c>
      <c r="D27" s="175"/>
      <c r="E27" s="175"/>
      <c r="F27" s="175"/>
      <c r="G27" s="175"/>
      <c r="H27" s="175"/>
      <c r="I27" s="175"/>
      <c r="J27" s="147"/>
    </row>
    <row r="28" spans="1:10"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0" s="24" customFormat="1" ht="20.100000000000001" customHeight="1" x14ac:dyDescent="0.2">
      <c r="A29" s="140" t="s">
        <v>17</v>
      </c>
      <c r="B29" s="22" t="s">
        <v>3</v>
      </c>
      <c r="C29" s="108">
        <v>2980</v>
      </c>
      <c r="D29" s="108">
        <v>8340</v>
      </c>
      <c r="E29" s="108">
        <v>119123</v>
      </c>
      <c r="F29" s="108">
        <v>205197</v>
      </c>
      <c r="G29" s="108">
        <v>207960</v>
      </c>
      <c r="H29" s="108">
        <v>398416</v>
      </c>
      <c r="I29" s="59">
        <v>942016</v>
      </c>
      <c r="J29" s="72">
        <f>I29/'ABS Estimated Population'!C3</f>
        <v>0.27682700516176617</v>
      </c>
    </row>
    <row r="30" spans="1:10" s="24" customFormat="1" ht="20.100000000000001" customHeight="1" x14ac:dyDescent="0.2">
      <c r="A30" s="140"/>
      <c r="B30" s="22" t="s">
        <v>4</v>
      </c>
      <c r="C30" s="108">
        <v>3115</v>
      </c>
      <c r="D30" s="108">
        <v>11473</v>
      </c>
      <c r="E30" s="108">
        <v>30299</v>
      </c>
      <c r="F30" s="108">
        <v>44054</v>
      </c>
      <c r="G30" s="108">
        <v>39011</v>
      </c>
      <c r="H30" s="108">
        <v>62800</v>
      </c>
      <c r="I30" s="59">
        <v>190752</v>
      </c>
      <c r="J30" s="72">
        <f>I30/'ABS Estimated Population'!C4</f>
        <v>6.8922358287000163E-2</v>
      </c>
    </row>
    <row r="31" spans="1:10" s="24" customFormat="1" ht="20.100000000000001" customHeight="1" x14ac:dyDescent="0.2">
      <c r="A31" s="140"/>
      <c r="B31" s="22" t="s">
        <v>5</v>
      </c>
      <c r="C31" s="108">
        <v>2405</v>
      </c>
      <c r="D31" s="108">
        <v>7831</v>
      </c>
      <c r="E31" s="108">
        <v>80305</v>
      </c>
      <c r="F31" s="108">
        <v>89418</v>
      </c>
      <c r="G31" s="108">
        <v>67246</v>
      </c>
      <c r="H31" s="108">
        <v>77358</v>
      </c>
      <c r="I31" s="59">
        <v>324563</v>
      </c>
      <c r="J31" s="72">
        <f>I31/'ABS Estimated Population'!C5</f>
        <v>0.14707164465325018</v>
      </c>
    </row>
    <row r="32" spans="1:10" s="24" customFormat="1" ht="20.100000000000001" customHeight="1" x14ac:dyDescent="0.2">
      <c r="A32" s="140"/>
      <c r="B32" s="22" t="s">
        <v>6</v>
      </c>
      <c r="C32" s="108">
        <v>32024</v>
      </c>
      <c r="D32" s="108">
        <v>67683</v>
      </c>
      <c r="E32" s="108">
        <v>78512</v>
      </c>
      <c r="F32" s="108">
        <v>71390</v>
      </c>
      <c r="G32" s="108">
        <v>64538</v>
      </c>
      <c r="H32" s="108">
        <v>116197</v>
      </c>
      <c r="I32" s="59">
        <v>430344</v>
      </c>
      <c r="J32" s="72">
        <f>I32/'ABS Estimated Population'!C6</f>
        <v>0.56646496450577266</v>
      </c>
    </row>
    <row r="33" spans="1:12" s="24" customFormat="1" ht="20.100000000000001" customHeight="1" x14ac:dyDescent="0.2">
      <c r="A33" s="140"/>
      <c r="B33" s="22" t="s">
        <v>7</v>
      </c>
      <c r="C33" s="108">
        <v>1023</v>
      </c>
      <c r="D33" s="108">
        <v>3341</v>
      </c>
      <c r="E33" s="108">
        <v>15626</v>
      </c>
      <c r="F33" s="108">
        <v>47836</v>
      </c>
      <c r="G33" s="108">
        <v>53175</v>
      </c>
      <c r="H33" s="108">
        <v>96944</v>
      </c>
      <c r="I33" s="59">
        <v>217945</v>
      </c>
      <c r="J33" s="72">
        <f>I33/'ABS Estimated Population'!C7</f>
        <v>0.18163233671465859</v>
      </c>
    </row>
    <row r="34" spans="1:12" s="24" customFormat="1" ht="20.100000000000001" customHeight="1" x14ac:dyDescent="0.2">
      <c r="A34" s="140"/>
      <c r="B34" s="22" t="s">
        <v>8</v>
      </c>
      <c r="C34" s="108">
        <v>241</v>
      </c>
      <c r="D34" s="108">
        <v>861</v>
      </c>
      <c r="E34" s="108">
        <v>4122</v>
      </c>
      <c r="F34" s="108">
        <v>14343</v>
      </c>
      <c r="G34" s="108">
        <v>16039</v>
      </c>
      <c r="H34" s="108">
        <v>33422</v>
      </c>
      <c r="I34" s="59">
        <v>69028</v>
      </c>
      <c r="J34" s="72">
        <f>I34/'ABS Estimated Population'!C8</f>
        <v>0.29548139650360428</v>
      </c>
    </row>
    <row r="35" spans="1:12" s="24" customFormat="1" ht="20.100000000000001" customHeight="1" x14ac:dyDescent="0.2">
      <c r="A35" s="140"/>
      <c r="B35" s="22" t="s">
        <v>9</v>
      </c>
      <c r="C35" s="108">
        <v>100</v>
      </c>
      <c r="D35" s="108">
        <v>331</v>
      </c>
      <c r="E35" s="108">
        <v>535</v>
      </c>
      <c r="F35" s="108">
        <v>828</v>
      </c>
      <c r="G35" s="108">
        <v>931</v>
      </c>
      <c r="H35" s="108">
        <v>933</v>
      </c>
      <c r="I35" s="59">
        <v>3658</v>
      </c>
      <c r="J35" s="72">
        <f>I35/'ABS Estimated Population'!C9</f>
        <v>3.4910576244011379E-2</v>
      </c>
    </row>
    <row r="36" spans="1:12" s="24" customFormat="1" ht="20.100000000000001" customHeight="1" x14ac:dyDescent="0.2">
      <c r="A36" s="140"/>
      <c r="B36" s="22" t="s">
        <v>10</v>
      </c>
      <c r="C36" s="108">
        <v>376</v>
      </c>
      <c r="D36" s="108">
        <v>1347</v>
      </c>
      <c r="E36" s="108">
        <v>1857</v>
      </c>
      <c r="F36" s="108">
        <v>2808</v>
      </c>
      <c r="G36" s="108">
        <v>2577</v>
      </c>
      <c r="H36" s="108">
        <v>3420</v>
      </c>
      <c r="I36" s="59">
        <v>12385</v>
      </c>
      <c r="J36" s="72">
        <f>I36/'ABS Estimated Population'!C10</f>
        <v>6.5137928314092625E-2</v>
      </c>
    </row>
    <row r="37" spans="1:12" s="24" customFormat="1" ht="20.100000000000001" customHeight="1" x14ac:dyDescent="0.2">
      <c r="A37" s="141" t="s">
        <v>18</v>
      </c>
      <c r="B37" s="142"/>
      <c r="C37" s="60">
        <f>SUM(C29:C36)</f>
        <v>42264</v>
      </c>
      <c r="D37" s="60">
        <f t="shared" ref="D37:I37" si="1">SUM(D29:D36)</f>
        <v>101207</v>
      </c>
      <c r="E37" s="60">
        <f t="shared" si="1"/>
        <v>330379</v>
      </c>
      <c r="F37" s="60">
        <f t="shared" si="1"/>
        <v>475874</v>
      </c>
      <c r="G37" s="60">
        <f t="shared" si="1"/>
        <v>451477</v>
      </c>
      <c r="H37" s="60">
        <f t="shared" si="1"/>
        <v>789490</v>
      </c>
      <c r="I37" s="60">
        <f t="shared" si="1"/>
        <v>2190691</v>
      </c>
      <c r="J37" s="73">
        <f>I37/'ABS Estimated Population'!C11</f>
        <v>0.2016184022667645</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9">
        <v>2</v>
      </c>
      <c r="E42" s="109">
        <v>2</v>
      </c>
      <c r="F42" s="109">
        <v>4</v>
      </c>
      <c r="G42" s="109">
        <v>4</v>
      </c>
      <c r="H42" s="109">
        <v>14</v>
      </c>
      <c r="I42" s="109">
        <v>16</v>
      </c>
      <c r="J42" s="126">
        <v>42</v>
      </c>
    </row>
    <row r="43" spans="1:12" s="24" customFormat="1" ht="20.100000000000001" customHeight="1" x14ac:dyDescent="0.2">
      <c r="A43" s="163"/>
      <c r="B43" s="163"/>
      <c r="C43" s="22" t="s">
        <v>4</v>
      </c>
      <c r="D43" s="109">
        <v>6</v>
      </c>
      <c r="E43" s="109">
        <v>8</v>
      </c>
      <c r="F43" s="109">
        <f>4+698</f>
        <v>702</v>
      </c>
      <c r="G43" s="109">
        <f>2+1219</f>
        <v>1221</v>
      </c>
      <c r="H43" s="109">
        <v>764</v>
      </c>
      <c r="I43" s="109">
        <v>979</v>
      </c>
      <c r="J43" s="126">
        <v>3680</v>
      </c>
    </row>
    <row r="44" spans="1:12" s="24" customFormat="1" ht="20.100000000000001" customHeight="1" x14ac:dyDescent="0.2">
      <c r="A44" s="163"/>
      <c r="B44" s="163"/>
      <c r="C44" s="22" t="s">
        <v>5</v>
      </c>
      <c r="D44" s="109">
        <v>3</v>
      </c>
      <c r="E44" s="109">
        <v>3</v>
      </c>
      <c r="F44" s="109">
        <v>5</v>
      </c>
      <c r="G44" s="109">
        <v>1</v>
      </c>
      <c r="H44" s="109">
        <v>0</v>
      </c>
      <c r="I44" s="109">
        <v>1</v>
      </c>
      <c r="J44" s="126">
        <v>13</v>
      </c>
    </row>
    <row r="45" spans="1:12" s="24" customFormat="1" ht="20.100000000000001" customHeight="1" x14ac:dyDescent="0.2">
      <c r="A45" s="163"/>
      <c r="B45" s="163"/>
      <c r="C45" s="22" t="s">
        <v>6</v>
      </c>
      <c r="D45" s="109">
        <v>2</v>
      </c>
      <c r="E45" s="109">
        <v>2</v>
      </c>
      <c r="F45" s="109">
        <v>15</v>
      </c>
      <c r="G45" s="109">
        <v>25</v>
      </c>
      <c r="H45" s="109">
        <v>10</v>
      </c>
      <c r="I45" s="109">
        <v>15</v>
      </c>
      <c r="J45" s="126">
        <v>69</v>
      </c>
    </row>
    <row r="46" spans="1:12" s="24" customFormat="1" ht="20.100000000000001" customHeight="1" x14ac:dyDescent="0.2">
      <c r="A46" s="163"/>
      <c r="B46" s="163"/>
      <c r="C46" s="22" t="s">
        <v>7</v>
      </c>
      <c r="D46" s="109">
        <v>1</v>
      </c>
      <c r="E46" s="109">
        <v>4</v>
      </c>
      <c r="F46" s="109">
        <v>115</v>
      </c>
      <c r="G46" s="109">
        <v>390</v>
      </c>
      <c r="H46" s="109">
        <v>296</v>
      </c>
      <c r="I46" s="109">
        <v>480</v>
      </c>
      <c r="J46" s="126">
        <v>1286</v>
      </c>
    </row>
    <row r="47" spans="1:12" s="24" customFormat="1" ht="20.100000000000001" customHeight="1" x14ac:dyDescent="0.2">
      <c r="A47" s="163"/>
      <c r="B47" s="163"/>
      <c r="C47" s="22" t="s">
        <v>8</v>
      </c>
      <c r="D47" s="107">
        <v>2</v>
      </c>
      <c r="E47" s="107">
        <v>1</v>
      </c>
      <c r="F47" s="107">
        <v>0</v>
      </c>
      <c r="G47" s="107">
        <v>1</v>
      </c>
      <c r="H47" s="107">
        <v>0</v>
      </c>
      <c r="I47" s="107">
        <v>0</v>
      </c>
      <c r="J47" s="126">
        <v>4</v>
      </c>
    </row>
    <row r="48" spans="1:12" s="24" customFormat="1" ht="20.100000000000001" customHeight="1" x14ac:dyDescent="0.2">
      <c r="A48" s="163"/>
      <c r="B48" s="163"/>
      <c r="C48" s="22" t="s">
        <v>9</v>
      </c>
      <c r="D48" s="107">
        <v>0</v>
      </c>
      <c r="E48" s="107">
        <v>0</v>
      </c>
      <c r="F48" s="107">
        <v>0</v>
      </c>
      <c r="G48" s="107">
        <v>0</v>
      </c>
      <c r="H48" s="107">
        <v>0</v>
      </c>
      <c r="I48" s="107">
        <v>0</v>
      </c>
      <c r="J48" s="126">
        <v>0</v>
      </c>
    </row>
    <row r="49" spans="1:14" s="24" customFormat="1" ht="20.100000000000001" customHeight="1" x14ac:dyDescent="0.2">
      <c r="A49" s="163"/>
      <c r="B49" s="163"/>
      <c r="C49" s="22" t="s">
        <v>10</v>
      </c>
      <c r="D49" s="107">
        <v>1</v>
      </c>
      <c r="E49" s="107">
        <v>1</v>
      </c>
      <c r="F49" s="107">
        <v>0</v>
      </c>
      <c r="G49" s="107">
        <v>0</v>
      </c>
      <c r="H49" s="107">
        <v>0</v>
      </c>
      <c r="I49" s="107">
        <v>0</v>
      </c>
      <c r="J49" s="126">
        <v>2</v>
      </c>
    </row>
    <row r="50" spans="1:14" s="24" customFormat="1" ht="20.100000000000001" customHeight="1" x14ac:dyDescent="0.2">
      <c r="A50" s="141" t="s">
        <v>18</v>
      </c>
      <c r="B50" s="147"/>
      <c r="C50" s="147"/>
      <c r="D50" s="60">
        <f t="shared" ref="D50:J50" si="2">SUM(D42:D49)</f>
        <v>17</v>
      </c>
      <c r="E50" s="60">
        <f t="shared" si="2"/>
        <v>21</v>
      </c>
      <c r="F50" s="60">
        <f t="shared" si="2"/>
        <v>841</v>
      </c>
      <c r="G50" s="60">
        <f t="shared" si="2"/>
        <v>1642</v>
      </c>
      <c r="H50" s="60">
        <f t="shared" si="2"/>
        <v>1084</v>
      </c>
      <c r="I50" s="60">
        <f t="shared" si="2"/>
        <v>1491</v>
      </c>
      <c r="J50" s="60">
        <f t="shared" si="2"/>
        <v>5096</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70"/>
      <c r="B58" s="170"/>
      <c r="C58" s="170"/>
      <c r="D58" s="170"/>
      <c r="E58" s="170"/>
      <c r="F58" s="170"/>
      <c r="G58" s="170"/>
      <c r="H58" s="170"/>
      <c r="I58" s="170"/>
      <c r="J58" s="170"/>
      <c r="K58" s="50"/>
      <c r="L58" s="50"/>
      <c r="M58" s="48"/>
    </row>
    <row r="59" spans="1:14" s="51" customFormat="1" ht="20.100000000000001" customHeight="1" x14ac:dyDescent="0.2">
      <c r="A59" s="164" t="s">
        <v>53</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31/07/2025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view="pageLayout" zoomScaleNormal="100" workbookViewId="0">
      <selection activeCell="C10" sqref="C10"/>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2" t="s">
        <v>11</v>
      </c>
      <c r="B1" s="173"/>
      <c r="C1" s="177"/>
      <c r="D1" s="178"/>
      <c r="E1" s="179"/>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8">
        <v>1826906</v>
      </c>
      <c r="D3" s="106">
        <v>0.4204</v>
      </c>
      <c r="E3" s="16">
        <f>IF(C3=0,0,(C3-'Jul 25'!C3)/'Jul 25'!C3)</f>
        <v>1.5821598068998591E-4</v>
      </c>
      <c r="F3" s="37"/>
      <c r="I3" s="30"/>
      <c r="J3" s="52"/>
    </row>
    <row r="4" spans="1:11" s="24" customFormat="1" ht="20.100000000000001" customHeight="1" x14ac:dyDescent="0.2">
      <c r="A4" s="176"/>
      <c r="B4" s="22" t="s">
        <v>4</v>
      </c>
      <c r="C4" s="108">
        <v>455252</v>
      </c>
      <c r="D4" s="106">
        <v>0.1048</v>
      </c>
      <c r="E4" s="16">
        <f>IF(C4=0,0,(C4-'Jul 25'!C4)/'Jul 25'!C4)</f>
        <v>6.2861840225423443E-4</v>
      </c>
      <c r="F4" s="37"/>
      <c r="I4" s="30"/>
      <c r="J4" s="52"/>
    </row>
    <row r="5" spans="1:11" s="24" customFormat="1" ht="20.100000000000001" customHeight="1" x14ac:dyDescent="0.2">
      <c r="A5" s="176"/>
      <c r="B5" s="22" t="s">
        <v>5</v>
      </c>
      <c r="C5" s="108">
        <v>638808</v>
      </c>
      <c r="D5" s="106">
        <v>0.14699999999999999</v>
      </c>
      <c r="E5" s="16">
        <f>IF(C5=0,0,(C5-'Jul 25'!C5)/'Jul 25'!C5)</f>
        <v>9.2915396849024227E-4</v>
      </c>
      <c r="F5" s="37"/>
      <c r="I5" s="30"/>
      <c r="J5" s="52"/>
    </row>
    <row r="6" spans="1:11" s="24" customFormat="1" ht="20.100000000000001" customHeight="1" x14ac:dyDescent="0.2">
      <c r="A6" s="176"/>
      <c r="B6" s="22" t="s">
        <v>6</v>
      </c>
      <c r="C6" s="108">
        <v>809838</v>
      </c>
      <c r="D6" s="106">
        <v>0.18629999999999999</v>
      </c>
      <c r="E6" s="16">
        <f>IF(C6=0,0,(C6-'Jul 25'!C6)/'Jul 25'!C6)</f>
        <v>1.9882929509014132E-3</v>
      </c>
      <c r="F6" s="37"/>
      <c r="I6" s="30"/>
      <c r="J6" s="52"/>
    </row>
    <row r="7" spans="1:11" s="24" customFormat="1" ht="20.100000000000001" customHeight="1" x14ac:dyDescent="0.2">
      <c r="A7" s="176"/>
      <c r="B7" s="22" t="s">
        <v>7</v>
      </c>
      <c r="C7" s="108">
        <v>440063</v>
      </c>
      <c r="D7" s="106">
        <v>0.1012</v>
      </c>
      <c r="E7" s="16">
        <f>IF(C7=0,0,(C7-'Jul 25'!C7)/'Jul 25'!C7)</f>
        <v>1.7847427261489851E-3</v>
      </c>
      <c r="F7" s="37"/>
      <c r="I7" s="30"/>
      <c r="J7" s="52"/>
    </row>
    <row r="8" spans="1:11" s="24" customFormat="1" ht="20.100000000000001" customHeight="1" x14ac:dyDescent="0.2">
      <c r="A8" s="176"/>
      <c r="B8" s="22" t="s">
        <v>8</v>
      </c>
      <c r="C8" s="108">
        <v>136526</v>
      </c>
      <c r="D8" s="106">
        <v>3.1399999999999997E-2</v>
      </c>
      <c r="E8" s="16">
        <f>IF(C8=0,0,(C8-'Jul 25'!C8)/'Jul 25'!C8)</f>
        <v>9.522902580706599E-5</v>
      </c>
      <c r="F8" s="37"/>
      <c r="I8" s="30"/>
      <c r="J8" s="52"/>
    </row>
    <row r="9" spans="1:11" s="24" customFormat="1" ht="20.100000000000001" customHeight="1" x14ac:dyDescent="0.2">
      <c r="A9" s="176"/>
      <c r="B9" s="22" t="s">
        <v>9</v>
      </c>
      <c r="C9" s="108">
        <v>8329</v>
      </c>
      <c r="D9" s="106">
        <v>1.9E-3</v>
      </c>
      <c r="E9" s="16">
        <f>IF(C9=0,0,(C9-'Jul 25'!C9)/'Jul 25'!C9)</f>
        <v>1.442827942767825E-3</v>
      </c>
      <c r="F9" s="37"/>
      <c r="I9" s="30"/>
      <c r="J9" s="52"/>
    </row>
    <row r="10" spans="1:11" s="24" customFormat="1" ht="20.100000000000001" customHeight="1" x14ac:dyDescent="0.2">
      <c r="A10" s="176"/>
      <c r="B10" s="22" t="s">
        <v>10</v>
      </c>
      <c r="C10" s="108">
        <v>30206</v>
      </c>
      <c r="D10" s="106">
        <v>7.0000000000000001E-3</v>
      </c>
      <c r="E10" s="16">
        <f>IF(C10=0,0,(C10-'Jul 25'!C10)/'Jul 25'!C10)</f>
        <v>1.9570769894185157E-3</v>
      </c>
      <c r="F10" s="37"/>
      <c r="I10" s="30"/>
      <c r="J10" s="52"/>
    </row>
    <row r="11" spans="1:11" s="24" customFormat="1" ht="20.100000000000001" customHeight="1" x14ac:dyDescent="0.2">
      <c r="A11" s="141" t="s">
        <v>18</v>
      </c>
      <c r="B11" s="142"/>
      <c r="C11" s="47">
        <f>SUM(C3:C10)</f>
        <v>4345928</v>
      </c>
      <c r="D11" s="20">
        <f>SUM(D3:D10)</f>
        <v>1</v>
      </c>
      <c r="E11" s="21">
        <f>IF(C11=0,0,(C11-'Jul 25'!C11)/'Jul 25'!C11)</f>
        <v>8.3895921156718176E-4</v>
      </c>
      <c r="F11" s="38"/>
      <c r="G11" s="13"/>
      <c r="H11" s="13"/>
      <c r="I11" s="53"/>
    </row>
    <row r="12" spans="1:11" s="24" customFormat="1" ht="20.100000000000001" customHeight="1" x14ac:dyDescent="0.2"/>
    <row r="14" spans="1:11" s="24" customFormat="1" ht="20.100000000000001" customHeight="1" x14ac:dyDescent="0.2">
      <c r="A14" s="141" t="s">
        <v>11</v>
      </c>
      <c r="B14" s="141"/>
      <c r="C14" s="148" t="s">
        <v>1</v>
      </c>
      <c r="D14" s="178"/>
      <c r="E14" s="178"/>
      <c r="F14" s="178"/>
      <c r="G14" s="178"/>
      <c r="H14" s="178"/>
      <c r="I14" s="178"/>
      <c r="J14" s="197"/>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29">
        <v>9104</v>
      </c>
      <c r="D16" s="54">
        <v>21340</v>
      </c>
      <c r="E16" s="54">
        <v>114637</v>
      </c>
      <c r="F16" s="54">
        <v>197975</v>
      </c>
      <c r="G16" s="54">
        <v>196258</v>
      </c>
      <c r="H16" s="54">
        <v>345456</v>
      </c>
      <c r="I16" s="54">
        <v>884770</v>
      </c>
      <c r="J16" s="71">
        <f>I16/'ABS Estimated Population'!D3</f>
        <v>0.2534587492498106</v>
      </c>
      <c r="K16" s="31"/>
    </row>
    <row r="17" spans="1:11" s="24" customFormat="1" ht="20.100000000000001" customHeight="1" x14ac:dyDescent="0.2">
      <c r="A17" s="176"/>
      <c r="B17" s="22" t="s">
        <v>4</v>
      </c>
      <c r="C17" s="29">
        <v>9379</v>
      </c>
      <c r="D17" s="54">
        <v>26175</v>
      </c>
      <c r="E17" s="54">
        <v>39727</v>
      </c>
      <c r="F17" s="54">
        <v>60607</v>
      </c>
      <c r="G17" s="54">
        <v>49302</v>
      </c>
      <c r="H17" s="54">
        <v>75493</v>
      </c>
      <c r="I17" s="54">
        <v>260683</v>
      </c>
      <c r="J17" s="71">
        <f>I17/'ABS Estimated Population'!D4</f>
        <v>9.029937215847586E-2</v>
      </c>
      <c r="K17" s="31"/>
    </row>
    <row r="18" spans="1:11" s="24" customFormat="1" ht="20.100000000000001" customHeight="1" x14ac:dyDescent="0.2">
      <c r="A18" s="176"/>
      <c r="B18" s="22" t="s">
        <v>5</v>
      </c>
      <c r="C18" s="29">
        <v>8069</v>
      </c>
      <c r="D18" s="54">
        <v>21255</v>
      </c>
      <c r="E18" s="54">
        <v>73588</v>
      </c>
      <c r="F18" s="54">
        <v>78853</v>
      </c>
      <c r="G18" s="54">
        <v>62556</v>
      </c>
      <c r="H18" s="54">
        <v>69671</v>
      </c>
      <c r="I18" s="54">
        <v>313992</v>
      </c>
      <c r="J18" s="71">
        <f>I18/'ABS Estimated Population'!D5</f>
        <v>0.13716778012755182</v>
      </c>
      <c r="K18" s="31"/>
    </row>
    <row r="19" spans="1:11" s="24" customFormat="1" ht="20.100000000000001" customHeight="1" x14ac:dyDescent="0.2">
      <c r="A19" s="176"/>
      <c r="B19" s="22" t="s">
        <v>6</v>
      </c>
      <c r="C19" s="29">
        <v>33207</v>
      </c>
      <c r="D19" s="54">
        <v>57784</v>
      </c>
      <c r="E19" s="54">
        <v>66550</v>
      </c>
      <c r="F19" s="54">
        <v>61567</v>
      </c>
      <c r="G19" s="54">
        <v>58090</v>
      </c>
      <c r="H19" s="54">
        <v>101456</v>
      </c>
      <c r="I19" s="54">
        <v>378654</v>
      </c>
      <c r="J19" s="72">
        <f>I19/'ABS Estimated Population'!D6</f>
        <v>0.48015734132720606</v>
      </c>
      <c r="K19" s="31"/>
    </row>
    <row r="20" spans="1:11" s="24" customFormat="1" ht="20.100000000000001" customHeight="1" x14ac:dyDescent="0.2">
      <c r="A20" s="176"/>
      <c r="B20" s="22" t="s">
        <v>7</v>
      </c>
      <c r="C20" s="29">
        <v>3400</v>
      </c>
      <c r="D20" s="54">
        <v>9081</v>
      </c>
      <c r="E20" s="54">
        <v>17843</v>
      </c>
      <c r="F20" s="54">
        <v>48014</v>
      </c>
      <c r="G20" s="54">
        <v>52484</v>
      </c>
      <c r="H20" s="54">
        <v>89700</v>
      </c>
      <c r="I20" s="54">
        <v>220522</v>
      </c>
      <c r="J20" s="72">
        <f>I20/'ABS Estimated Population'!D7</f>
        <v>0.18386470908501207</v>
      </c>
      <c r="K20" s="31"/>
    </row>
    <row r="21" spans="1:11" s="24" customFormat="1" ht="20.100000000000001" customHeight="1" x14ac:dyDescent="0.2">
      <c r="A21" s="176"/>
      <c r="B21" s="22" t="s">
        <v>8</v>
      </c>
      <c r="C21" s="29">
        <v>848</v>
      </c>
      <c r="D21" s="54">
        <v>2371</v>
      </c>
      <c r="E21" s="54">
        <v>4649</v>
      </c>
      <c r="F21" s="54">
        <v>13860</v>
      </c>
      <c r="G21" s="54">
        <v>15703</v>
      </c>
      <c r="H21" s="54">
        <v>30042</v>
      </c>
      <c r="I21" s="54">
        <v>67473</v>
      </c>
      <c r="J21" s="72">
        <f>I21/'ABS Estimated Population'!D8</f>
        <v>0.27963562367119926</v>
      </c>
      <c r="K21" s="31"/>
    </row>
    <row r="22" spans="1:11" s="24" customFormat="1" ht="20.100000000000001" customHeight="1" x14ac:dyDescent="0.2">
      <c r="A22" s="176"/>
      <c r="B22" s="22" t="s">
        <v>9</v>
      </c>
      <c r="C22" s="29">
        <v>232</v>
      </c>
      <c r="D22" s="54">
        <v>816</v>
      </c>
      <c r="E22" s="54">
        <v>795</v>
      </c>
      <c r="F22" s="54">
        <v>1038</v>
      </c>
      <c r="G22" s="54">
        <v>960</v>
      </c>
      <c r="H22" s="54">
        <v>826</v>
      </c>
      <c r="I22" s="54">
        <v>4667</v>
      </c>
      <c r="J22" s="72">
        <f>I22/'ABS Estimated Population'!D9</f>
        <v>4.6860723143192798E-2</v>
      </c>
      <c r="K22" s="31"/>
    </row>
    <row r="23" spans="1:11" s="24" customFormat="1" ht="20.100000000000001" customHeight="1" x14ac:dyDescent="0.2">
      <c r="A23" s="176"/>
      <c r="B23" s="22" t="s">
        <v>10</v>
      </c>
      <c r="C23" s="29">
        <v>1053</v>
      </c>
      <c r="D23" s="54">
        <v>2836</v>
      </c>
      <c r="E23" s="54">
        <v>2876</v>
      </c>
      <c r="F23" s="54">
        <v>3875</v>
      </c>
      <c r="G23" s="54">
        <v>3166</v>
      </c>
      <c r="H23" s="54">
        <v>4010</v>
      </c>
      <c r="I23" s="54">
        <v>17816</v>
      </c>
      <c r="J23" s="72">
        <f>I23/'ABS Estimated Population'!D10</f>
        <v>8.9224990609740831E-2</v>
      </c>
      <c r="K23" s="31"/>
    </row>
    <row r="24" spans="1:11" s="24" customFormat="1" ht="20.100000000000001" customHeight="1" x14ac:dyDescent="0.2">
      <c r="A24" s="141" t="s">
        <v>18</v>
      </c>
      <c r="B24" s="142"/>
      <c r="C24" s="47">
        <f t="shared" ref="C24:I24" si="0">SUM(C16:C23)</f>
        <v>65292</v>
      </c>
      <c r="D24" s="47">
        <f t="shared" si="0"/>
        <v>141658</v>
      </c>
      <c r="E24" s="47">
        <f t="shared" si="0"/>
        <v>320665</v>
      </c>
      <c r="F24" s="47">
        <f t="shared" si="0"/>
        <v>465789</v>
      </c>
      <c r="G24" s="47">
        <f t="shared" si="0"/>
        <v>438519</v>
      </c>
      <c r="H24" s="47">
        <f t="shared" si="0"/>
        <v>716654</v>
      </c>
      <c r="I24" s="47">
        <f t="shared" si="0"/>
        <v>2148577</v>
      </c>
      <c r="J24" s="73">
        <f>I24/'ABS Estimated Population'!D11</f>
        <v>0.19191775192109617</v>
      </c>
    </row>
    <row r="27" spans="1:11" s="24" customFormat="1" ht="20.100000000000001" customHeight="1" x14ac:dyDescent="0.2">
      <c r="A27" s="141" t="s">
        <v>11</v>
      </c>
      <c r="B27" s="141"/>
      <c r="C27" s="150" t="s">
        <v>0</v>
      </c>
      <c r="D27" s="151"/>
      <c r="E27" s="151"/>
      <c r="F27" s="151"/>
      <c r="G27" s="151"/>
      <c r="H27" s="151"/>
      <c r="I27" s="151"/>
      <c r="J27" s="182"/>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29">
        <v>2948</v>
      </c>
      <c r="D29" s="54">
        <v>8391</v>
      </c>
      <c r="E29" s="54">
        <v>117709</v>
      </c>
      <c r="F29" s="54">
        <v>204837</v>
      </c>
      <c r="G29" s="54">
        <v>208101</v>
      </c>
      <c r="H29" s="54">
        <v>400108</v>
      </c>
      <c r="I29" s="54">
        <v>942094</v>
      </c>
      <c r="J29" s="72">
        <f>I29/'ABS Estimated Population'!C3</f>
        <v>0.27684992675375891</v>
      </c>
      <c r="K29" s="31"/>
    </row>
    <row r="30" spans="1:11" s="24" customFormat="1" ht="20.100000000000001" customHeight="1" x14ac:dyDescent="0.2">
      <c r="A30" s="140"/>
      <c r="B30" s="22" t="s">
        <v>4</v>
      </c>
      <c r="C30" s="29">
        <v>3105</v>
      </c>
      <c r="D30" s="54">
        <v>11494</v>
      </c>
      <c r="E30" s="54">
        <v>29981</v>
      </c>
      <c r="F30" s="54">
        <v>44122</v>
      </c>
      <c r="G30" s="54">
        <v>39143</v>
      </c>
      <c r="H30" s="54">
        <v>63037</v>
      </c>
      <c r="I30" s="54">
        <v>190882</v>
      </c>
      <c r="J30" s="72">
        <f>I30/'ABS Estimated Population'!C4</f>
        <v>6.8969329781806574E-2</v>
      </c>
      <c r="K30" s="31"/>
    </row>
    <row r="31" spans="1:11" s="24" customFormat="1" ht="20.100000000000001" customHeight="1" x14ac:dyDescent="0.2">
      <c r="A31" s="140"/>
      <c r="B31" s="22" t="s">
        <v>5</v>
      </c>
      <c r="C31" s="29">
        <v>2415</v>
      </c>
      <c r="D31" s="54">
        <v>7861</v>
      </c>
      <c r="E31" s="54">
        <v>79743</v>
      </c>
      <c r="F31" s="54">
        <v>89455</v>
      </c>
      <c r="G31" s="54">
        <v>67544</v>
      </c>
      <c r="H31" s="54">
        <v>77785</v>
      </c>
      <c r="I31" s="54">
        <v>324803</v>
      </c>
      <c r="J31" s="72">
        <f>I31/'ABS Estimated Population'!C5</f>
        <v>0.14718039763716018</v>
      </c>
      <c r="K31" s="31"/>
    </row>
    <row r="32" spans="1:11" s="24" customFormat="1" ht="20.100000000000001" customHeight="1" x14ac:dyDescent="0.2">
      <c r="A32" s="140"/>
      <c r="B32" s="22" t="s">
        <v>6</v>
      </c>
      <c r="C32" s="29">
        <v>31963</v>
      </c>
      <c r="D32" s="54">
        <v>67742</v>
      </c>
      <c r="E32" s="54">
        <v>78578</v>
      </c>
      <c r="F32" s="54">
        <v>71431</v>
      </c>
      <c r="G32" s="54">
        <v>64702</v>
      </c>
      <c r="H32" s="54">
        <v>116698</v>
      </c>
      <c r="I32" s="54">
        <v>431114</v>
      </c>
      <c r="J32" s="72">
        <f>I32/'ABS Estimated Population'!C6</f>
        <v>0.56747852115503339</v>
      </c>
      <c r="K32" s="31"/>
    </row>
    <row r="33" spans="1:12" s="24" customFormat="1" ht="20.100000000000001" customHeight="1" x14ac:dyDescent="0.2">
      <c r="A33" s="140"/>
      <c r="B33" s="22" t="s">
        <v>7</v>
      </c>
      <c r="C33" s="29">
        <v>1056</v>
      </c>
      <c r="D33" s="54">
        <v>3402</v>
      </c>
      <c r="E33" s="54">
        <v>15458</v>
      </c>
      <c r="F33" s="54">
        <v>47626</v>
      </c>
      <c r="G33" s="54">
        <v>53327</v>
      </c>
      <c r="H33" s="54">
        <v>97385</v>
      </c>
      <c r="I33" s="54">
        <v>218254</v>
      </c>
      <c r="J33" s="72">
        <f>I33/'ABS Estimated Population'!C7</f>
        <v>0.18188985302402486</v>
      </c>
      <c r="K33" s="31"/>
    </row>
    <row r="34" spans="1:12" s="24" customFormat="1" ht="20.100000000000001" customHeight="1" x14ac:dyDescent="0.2">
      <c r="A34" s="140"/>
      <c r="B34" s="22" t="s">
        <v>8</v>
      </c>
      <c r="C34" s="29">
        <v>241</v>
      </c>
      <c r="D34" s="54">
        <v>859</v>
      </c>
      <c r="E34" s="54">
        <v>4027</v>
      </c>
      <c r="F34" s="54">
        <v>14323</v>
      </c>
      <c r="G34" s="54">
        <v>16046</v>
      </c>
      <c r="H34" s="54">
        <v>33553</v>
      </c>
      <c r="I34" s="54">
        <v>69049</v>
      </c>
      <c r="J34" s="72">
        <f>I34/'ABS Estimated Population'!C8</f>
        <v>0.29557128914610553</v>
      </c>
      <c r="K34" s="31"/>
    </row>
    <row r="35" spans="1:12" s="24" customFormat="1" ht="20.100000000000001" customHeight="1" x14ac:dyDescent="0.2">
      <c r="A35" s="140"/>
      <c r="B35" s="22" t="s">
        <v>9</v>
      </c>
      <c r="C35" s="29">
        <v>95</v>
      </c>
      <c r="D35" s="54">
        <v>336</v>
      </c>
      <c r="E35" s="54">
        <v>528</v>
      </c>
      <c r="F35" s="54">
        <v>831</v>
      </c>
      <c r="G35" s="54">
        <v>937</v>
      </c>
      <c r="H35" s="54">
        <v>935</v>
      </c>
      <c r="I35" s="54">
        <v>3662</v>
      </c>
      <c r="J35" s="72">
        <f>I35/'ABS Estimated Population'!C9</f>
        <v>3.494875073963085E-2</v>
      </c>
      <c r="K35" s="31"/>
    </row>
    <row r="36" spans="1:12" s="24" customFormat="1" ht="20.100000000000001" customHeight="1" x14ac:dyDescent="0.2">
      <c r="A36" s="140"/>
      <c r="B36" s="22" t="s">
        <v>10</v>
      </c>
      <c r="C36" s="29">
        <v>373</v>
      </c>
      <c r="D36" s="54">
        <v>1347</v>
      </c>
      <c r="E36" s="54">
        <v>1855</v>
      </c>
      <c r="F36" s="54">
        <v>2794</v>
      </c>
      <c r="G36" s="54">
        <v>2584</v>
      </c>
      <c r="H36" s="54">
        <v>3435</v>
      </c>
      <c r="I36" s="54">
        <v>12388</v>
      </c>
      <c r="J36" s="72">
        <f>I36/'ABS Estimated Population'!C10</f>
        <v>6.5153706576905876E-2</v>
      </c>
      <c r="K36" s="31"/>
    </row>
    <row r="37" spans="1:12" s="24" customFormat="1" ht="20.100000000000001" customHeight="1" x14ac:dyDescent="0.2">
      <c r="A37" s="141" t="s">
        <v>18</v>
      </c>
      <c r="B37" s="142"/>
      <c r="C37" s="47">
        <f t="shared" ref="C37:I37" si="1">SUM(C29:C36)</f>
        <v>42196</v>
      </c>
      <c r="D37" s="47">
        <f t="shared" si="1"/>
        <v>101432</v>
      </c>
      <c r="E37" s="47">
        <f t="shared" si="1"/>
        <v>327879</v>
      </c>
      <c r="F37" s="47">
        <f t="shared" si="1"/>
        <v>475419</v>
      </c>
      <c r="G37" s="47">
        <f t="shared" si="1"/>
        <v>452384</v>
      </c>
      <c r="H37" s="47">
        <f t="shared" si="1"/>
        <v>792936</v>
      </c>
      <c r="I37" s="47">
        <f t="shared" si="1"/>
        <v>2192246</v>
      </c>
      <c r="J37" s="73">
        <f>I37/'ABS Estimated Population'!C11</f>
        <v>0.20176151538291134</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2</v>
      </c>
      <c r="E42" s="105">
        <v>3</v>
      </c>
      <c r="F42" s="105">
        <v>4</v>
      </c>
      <c r="G42" s="105">
        <v>3</v>
      </c>
      <c r="H42" s="105">
        <v>14</v>
      </c>
      <c r="I42" s="105">
        <v>16</v>
      </c>
      <c r="J42" s="98">
        <v>42</v>
      </c>
    </row>
    <row r="43" spans="1:12" s="24" customFormat="1" ht="20.100000000000001" customHeight="1" x14ac:dyDescent="0.2">
      <c r="A43" s="163"/>
      <c r="B43" s="163"/>
      <c r="C43" s="22" t="s">
        <v>4</v>
      </c>
      <c r="D43" s="105">
        <v>9</v>
      </c>
      <c r="E43" s="105">
        <v>12</v>
      </c>
      <c r="F43" s="105">
        <v>688</v>
      </c>
      <c r="G43" s="105">
        <v>1228</v>
      </c>
      <c r="H43" s="105">
        <v>764</v>
      </c>
      <c r="I43" s="105">
        <v>986</v>
      </c>
      <c r="J43" s="98">
        <v>3687</v>
      </c>
    </row>
    <row r="44" spans="1:12" s="24" customFormat="1" ht="20.100000000000001" customHeight="1" x14ac:dyDescent="0.2">
      <c r="A44" s="163"/>
      <c r="B44" s="163"/>
      <c r="C44" s="22" t="s">
        <v>5</v>
      </c>
      <c r="D44" s="105">
        <v>3</v>
      </c>
      <c r="E44" s="105">
        <v>3</v>
      </c>
      <c r="F44" s="105">
        <v>5</v>
      </c>
      <c r="G44" s="105">
        <v>1</v>
      </c>
      <c r="H44" s="105">
        <v>0</v>
      </c>
      <c r="I44" s="105">
        <v>1</v>
      </c>
      <c r="J44" s="98">
        <v>13</v>
      </c>
    </row>
    <row r="45" spans="1:12" s="24" customFormat="1" ht="20.100000000000001" customHeight="1" x14ac:dyDescent="0.2">
      <c r="A45" s="163"/>
      <c r="B45" s="163"/>
      <c r="C45" s="22" t="s">
        <v>6</v>
      </c>
      <c r="D45" s="129">
        <v>2</v>
      </c>
      <c r="E45" s="129">
        <v>2</v>
      </c>
      <c r="F45" s="129">
        <v>15</v>
      </c>
      <c r="G45" s="129">
        <v>26</v>
      </c>
      <c r="H45" s="129">
        <v>10</v>
      </c>
      <c r="I45" s="105">
        <v>15</v>
      </c>
      <c r="J45" s="98">
        <v>70</v>
      </c>
    </row>
    <row r="46" spans="1:12" s="24" customFormat="1" ht="20.100000000000001" customHeight="1" x14ac:dyDescent="0.2">
      <c r="A46" s="163"/>
      <c r="B46" s="163"/>
      <c r="C46" s="22" t="s">
        <v>7</v>
      </c>
      <c r="D46" s="128">
        <v>2</v>
      </c>
      <c r="E46" s="128">
        <v>4</v>
      </c>
      <c r="F46" s="128">
        <v>114</v>
      </c>
      <c r="G46" s="128">
        <v>386</v>
      </c>
      <c r="H46" s="128">
        <v>298</v>
      </c>
      <c r="I46" s="130">
        <v>483</v>
      </c>
      <c r="J46" s="98">
        <v>1287</v>
      </c>
    </row>
    <row r="47" spans="1:12" s="24" customFormat="1" ht="20.100000000000001" customHeight="1" x14ac:dyDescent="0.2">
      <c r="A47" s="163"/>
      <c r="B47" s="163"/>
      <c r="C47" s="22" t="s">
        <v>8</v>
      </c>
      <c r="D47" s="112">
        <v>2</v>
      </c>
      <c r="E47" s="112">
        <v>1</v>
      </c>
      <c r="F47" s="112">
        <v>0</v>
      </c>
      <c r="G47" s="112">
        <v>1</v>
      </c>
      <c r="H47" s="112">
        <v>0</v>
      </c>
      <c r="I47" s="112">
        <v>0</v>
      </c>
      <c r="J47" s="98">
        <v>4</v>
      </c>
    </row>
    <row r="48" spans="1:12" s="24" customFormat="1" ht="20.100000000000001" customHeight="1" x14ac:dyDescent="0.2">
      <c r="A48" s="163"/>
      <c r="B48" s="163"/>
      <c r="C48" s="22" t="s">
        <v>9</v>
      </c>
      <c r="D48" s="112">
        <v>0</v>
      </c>
      <c r="E48" s="112">
        <v>0</v>
      </c>
      <c r="F48" s="112">
        <v>0</v>
      </c>
      <c r="G48" s="112">
        <v>0</v>
      </c>
      <c r="H48" s="112">
        <v>0</v>
      </c>
      <c r="I48" s="112">
        <v>0</v>
      </c>
      <c r="J48" s="98">
        <v>0</v>
      </c>
    </row>
    <row r="49" spans="1:14" s="24" customFormat="1" ht="20.100000000000001" customHeight="1" x14ac:dyDescent="0.2">
      <c r="A49" s="163"/>
      <c r="B49" s="163"/>
      <c r="C49" s="22" t="s">
        <v>10</v>
      </c>
      <c r="D49" s="112">
        <v>1</v>
      </c>
      <c r="E49" s="112">
        <v>1</v>
      </c>
      <c r="F49" s="112">
        <v>0</v>
      </c>
      <c r="G49" s="112">
        <v>0</v>
      </c>
      <c r="H49" s="112">
        <v>0</v>
      </c>
      <c r="I49" s="112">
        <v>0</v>
      </c>
      <c r="J49" s="98">
        <v>2</v>
      </c>
    </row>
    <row r="50" spans="1:14" s="24" customFormat="1" ht="20.100000000000001" customHeight="1" x14ac:dyDescent="0.2">
      <c r="A50" s="141" t="s">
        <v>18</v>
      </c>
      <c r="B50" s="147"/>
      <c r="C50" s="147"/>
      <c r="D50" s="47">
        <f t="shared" ref="D50:I50" si="2">SUM(D42:D49)</f>
        <v>21</v>
      </c>
      <c r="E50" s="47">
        <f t="shared" si="2"/>
        <v>26</v>
      </c>
      <c r="F50" s="47">
        <f t="shared" si="2"/>
        <v>826</v>
      </c>
      <c r="G50" s="47">
        <f t="shared" si="2"/>
        <v>1645</v>
      </c>
      <c r="H50" s="47">
        <f t="shared" si="2"/>
        <v>1086</v>
      </c>
      <c r="I50" s="47">
        <f t="shared" si="2"/>
        <v>1501</v>
      </c>
      <c r="J50" s="47">
        <f>SUM(D50:I50)</f>
        <v>5105</v>
      </c>
    </row>
    <row r="51" spans="1:14" s="24" customFormat="1" ht="20.100000000000001" customHeight="1" x14ac:dyDescent="0.2"/>
    <row r="52" spans="1:14" s="13" customFormat="1" ht="20.100000000000001" customHeight="1" x14ac:dyDescent="0.2">
      <c r="A52" s="167" t="s">
        <v>19</v>
      </c>
      <c r="B52" s="168"/>
      <c r="C52" s="168"/>
      <c r="D52" s="168"/>
      <c r="E52" s="168"/>
      <c r="F52" s="168"/>
      <c r="G52" s="168"/>
      <c r="H52" s="168"/>
      <c r="I52" s="168"/>
      <c r="J52" s="168"/>
    </row>
    <row r="53" spans="1:14" s="13" customFormat="1" ht="20.100000000000001" customHeight="1" x14ac:dyDescent="0.2">
      <c r="A53" s="169" t="s">
        <v>45</v>
      </c>
      <c r="B53" s="169"/>
      <c r="C53" s="169"/>
      <c r="D53" s="169"/>
      <c r="E53" s="169"/>
      <c r="F53" s="169"/>
      <c r="G53" s="169"/>
      <c r="H53" s="169"/>
      <c r="I53" s="169"/>
      <c r="J53" s="169"/>
      <c r="K53" s="48"/>
      <c r="L53" s="48"/>
      <c r="M53" s="48"/>
      <c r="N53" s="48"/>
    </row>
    <row r="54" spans="1:14" s="13" customFormat="1" ht="20.100000000000001" customHeight="1" x14ac:dyDescent="0.2">
      <c r="A54" s="169"/>
      <c r="B54" s="169"/>
      <c r="C54" s="169"/>
      <c r="D54" s="169"/>
      <c r="E54" s="169"/>
      <c r="F54" s="169"/>
      <c r="G54" s="169"/>
      <c r="H54" s="169"/>
      <c r="I54" s="169"/>
      <c r="J54" s="169"/>
      <c r="K54" s="48"/>
      <c r="L54" s="48"/>
      <c r="M54" s="48"/>
      <c r="N54" s="48"/>
    </row>
    <row r="55" spans="1:14" s="13" customFormat="1" ht="20.100000000000001" customHeight="1" x14ac:dyDescent="0.2">
      <c r="A55" s="166" t="s">
        <v>33</v>
      </c>
      <c r="B55" s="166"/>
      <c r="C55" s="166"/>
      <c r="D55" s="166"/>
      <c r="E55" s="166"/>
      <c r="F55" s="166"/>
      <c r="G55" s="166"/>
      <c r="H55" s="166"/>
      <c r="I55" s="166"/>
      <c r="J55" s="166"/>
      <c r="K55" s="48"/>
      <c r="L55" s="48"/>
      <c r="M55" s="48"/>
    </row>
    <row r="56" spans="1:14" s="13" customFormat="1" ht="20.100000000000001" customHeight="1" x14ac:dyDescent="0.2">
      <c r="A56" s="171" t="s">
        <v>30</v>
      </c>
      <c r="B56" s="172"/>
      <c r="C56" s="172"/>
      <c r="D56" s="172"/>
      <c r="E56" s="172"/>
      <c r="F56" s="172"/>
      <c r="G56" s="172"/>
      <c r="H56" s="172"/>
      <c r="I56" s="172"/>
      <c r="J56" s="172"/>
      <c r="K56" s="49"/>
      <c r="L56" s="49"/>
      <c r="M56" s="25"/>
    </row>
    <row r="57" spans="1:14" s="13" customFormat="1" ht="12.75" x14ac:dyDescent="0.2">
      <c r="A57" s="169" t="s">
        <v>31</v>
      </c>
      <c r="B57" s="170"/>
      <c r="C57" s="170"/>
      <c r="D57" s="170"/>
      <c r="E57" s="170"/>
      <c r="F57" s="170"/>
      <c r="G57" s="170"/>
      <c r="H57" s="170"/>
      <c r="I57" s="170"/>
      <c r="J57" s="170"/>
      <c r="K57" s="50"/>
      <c r="L57" s="50"/>
      <c r="M57" s="48"/>
    </row>
    <row r="58" spans="1:14" s="13" customFormat="1" ht="20.100000000000001" customHeight="1" x14ac:dyDescent="0.2">
      <c r="A58" s="169"/>
      <c r="B58" s="170"/>
      <c r="C58" s="170"/>
      <c r="D58" s="170"/>
      <c r="E58" s="170"/>
      <c r="F58" s="170"/>
      <c r="G58" s="170"/>
      <c r="H58" s="170"/>
      <c r="I58" s="170"/>
      <c r="J58" s="170"/>
      <c r="K58" s="50"/>
      <c r="L58" s="50"/>
      <c r="M58" s="48"/>
    </row>
    <row r="59" spans="1:14" s="51" customFormat="1" ht="20.100000000000001" customHeight="1" x14ac:dyDescent="0.2">
      <c r="A59" s="164" t="s">
        <v>54</v>
      </c>
      <c r="B59" s="165"/>
      <c r="C59" s="165"/>
      <c r="D59" s="165"/>
      <c r="E59" s="165"/>
      <c r="F59" s="165"/>
      <c r="G59" s="165"/>
      <c r="H59" s="165"/>
      <c r="I59" s="165"/>
      <c r="J59" s="165"/>
      <c r="K59" s="26"/>
      <c r="L59" s="26"/>
    </row>
    <row r="60" spans="1:14" ht="20.100000000000001" customHeight="1" x14ac:dyDescent="0.2">
      <c r="A60" s="68"/>
      <c r="B60" s="68"/>
      <c r="C60" s="68"/>
      <c r="D60" s="68"/>
      <c r="E60" s="68"/>
      <c r="F60" s="68"/>
      <c r="G60" s="68"/>
      <c r="H60" s="68"/>
      <c r="I60" s="68"/>
      <c r="J60" s="68"/>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31/08/2025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view="pageLayout" zoomScaleNormal="100" workbookViewId="0">
      <selection activeCell="C3" sqref="C3"/>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6" t="s">
        <v>11</v>
      </c>
      <c r="B1" s="173"/>
      <c r="C1" s="180"/>
      <c r="D1" s="180"/>
      <c r="E1" s="180"/>
    </row>
    <row r="2" spans="1:11" s="13" customFormat="1" ht="50.1" customHeight="1" x14ac:dyDescent="0.2">
      <c r="A2" s="173"/>
      <c r="B2" s="173"/>
      <c r="C2" s="10" t="s">
        <v>22</v>
      </c>
      <c r="D2" s="10" t="s">
        <v>23</v>
      </c>
      <c r="E2" s="14" t="s">
        <v>24</v>
      </c>
      <c r="F2" s="36"/>
    </row>
    <row r="3" spans="1:11" s="24" customFormat="1" ht="20.100000000000001" customHeight="1" x14ac:dyDescent="0.2">
      <c r="A3" s="176" t="s">
        <v>17</v>
      </c>
      <c r="B3" s="22" t="s">
        <v>3</v>
      </c>
      <c r="C3" s="105">
        <v>1826979</v>
      </c>
      <c r="D3" s="106">
        <v>0.42009999999999997</v>
      </c>
      <c r="E3" s="16">
        <f>IF(C3=0,0,(C3-'Aug 25'!C3)/'Aug 25'!C3)</f>
        <v>3.9958268241496824E-5</v>
      </c>
      <c r="F3" s="37"/>
    </row>
    <row r="4" spans="1:11" s="24" customFormat="1" ht="20.100000000000001" customHeight="1" x14ac:dyDescent="0.2">
      <c r="A4" s="176"/>
      <c r="B4" s="22" t="s">
        <v>4</v>
      </c>
      <c r="C4" s="105">
        <v>455226</v>
      </c>
      <c r="D4" s="106">
        <v>0.1047</v>
      </c>
      <c r="E4" s="16">
        <f>IF(C4=0,0,(C4-'Aug 25'!C4)/'Aug 25'!C4)</f>
        <v>-5.7111226309824012E-5</v>
      </c>
      <c r="F4" s="37"/>
    </row>
    <row r="5" spans="1:11" s="24" customFormat="1" ht="20.100000000000001" customHeight="1" x14ac:dyDescent="0.2">
      <c r="A5" s="176"/>
      <c r="B5" s="22" t="s">
        <v>5</v>
      </c>
      <c r="C5" s="105">
        <v>639242</v>
      </c>
      <c r="D5" s="106">
        <v>0.14699999999999999</v>
      </c>
      <c r="E5" s="16">
        <f>IF(C5=0,0,(C5-'Aug 25'!C5)/'Aug 25'!C5)</f>
        <v>6.7939036455398182E-4</v>
      </c>
      <c r="F5" s="37"/>
    </row>
    <row r="6" spans="1:11" s="24" customFormat="1" ht="20.100000000000001" customHeight="1" x14ac:dyDescent="0.2">
      <c r="A6" s="176"/>
      <c r="B6" s="22" t="s">
        <v>6</v>
      </c>
      <c r="C6" s="105">
        <v>811380</v>
      </c>
      <c r="D6" s="106">
        <v>0.18659999999999999</v>
      </c>
      <c r="E6" s="16">
        <f>IF(C6=0,0,(C6-'Aug 25'!C6)/'Aug 25'!C6)</f>
        <v>1.9040845206078252E-3</v>
      </c>
      <c r="F6" s="37"/>
    </row>
    <row r="7" spans="1:11" s="24" customFormat="1" ht="20.100000000000001" customHeight="1" x14ac:dyDescent="0.2">
      <c r="A7" s="176"/>
      <c r="B7" s="22" t="s">
        <v>7</v>
      </c>
      <c r="C7" s="105">
        <v>440648</v>
      </c>
      <c r="D7" s="106">
        <v>0.1013</v>
      </c>
      <c r="E7" s="16">
        <f>IF(C7=0,0,(C7-'Aug 25'!C7)/'Aug 25'!C7)</f>
        <v>1.3293551150630706E-3</v>
      </c>
      <c r="F7" s="37"/>
    </row>
    <row r="8" spans="1:11" s="24" customFormat="1" ht="20.100000000000001" customHeight="1" x14ac:dyDescent="0.2">
      <c r="A8" s="176"/>
      <c r="B8" s="22" t="s">
        <v>8</v>
      </c>
      <c r="C8" s="105">
        <v>136515</v>
      </c>
      <c r="D8" s="106">
        <v>3.1399999999999997E-2</v>
      </c>
      <c r="E8" s="16">
        <f>IF(C8=0,0,(C8-'Aug 25'!C8)/'Aug 25'!C8)</f>
        <v>-8.0570733779646361E-5</v>
      </c>
      <c r="F8" s="37"/>
    </row>
    <row r="9" spans="1:11" s="24" customFormat="1" ht="20.100000000000001" customHeight="1" x14ac:dyDescent="0.2">
      <c r="A9" s="176"/>
      <c r="B9" s="22" t="s">
        <v>9</v>
      </c>
      <c r="C9" s="105">
        <v>8320</v>
      </c>
      <c r="D9" s="106">
        <v>1.9E-3</v>
      </c>
      <c r="E9" s="16">
        <f>IF(C9=0,0,(C9-'Aug 25'!C9)/'Aug 25'!C9)</f>
        <v>-1.0805618921839357E-3</v>
      </c>
      <c r="F9" s="37"/>
    </row>
    <row r="10" spans="1:11" s="24" customFormat="1" ht="20.100000000000001" customHeight="1" x14ac:dyDescent="0.2">
      <c r="A10" s="176"/>
      <c r="B10" s="22" t="s">
        <v>10</v>
      </c>
      <c r="C10" s="105">
        <v>30243</v>
      </c>
      <c r="D10" s="106">
        <v>7.0000000000000001E-3</v>
      </c>
      <c r="E10" s="16">
        <f>IF(C10=0,0,(C10-'Aug 25'!C10)/'Aug 25'!C10)</f>
        <v>1.2249222008872409E-3</v>
      </c>
      <c r="F10" s="37"/>
    </row>
    <row r="11" spans="1:11" s="13" customFormat="1" ht="20.100000000000001" customHeight="1" x14ac:dyDescent="0.2">
      <c r="A11" s="141" t="s">
        <v>18</v>
      </c>
      <c r="B11" s="142"/>
      <c r="C11" s="19">
        <f>SUM(C3:C10)</f>
        <v>4348553</v>
      </c>
      <c r="D11" s="20">
        <v>1</v>
      </c>
      <c r="E11" s="21">
        <f>IF(C11=0,0,(C11-'Aug 25'!C11)/'Aug 25'!C11)</f>
        <v>6.0401368821572749E-4</v>
      </c>
      <c r="F11" s="38"/>
    </row>
    <row r="14" spans="1:11" s="24" customFormat="1" ht="20.100000000000001" customHeight="1" x14ac:dyDescent="0.2">
      <c r="A14" s="141" t="s">
        <v>11</v>
      </c>
      <c r="B14" s="141"/>
      <c r="C14" s="146" t="s">
        <v>1</v>
      </c>
      <c r="D14" s="180"/>
      <c r="E14" s="180"/>
      <c r="F14" s="180"/>
      <c r="G14" s="180"/>
      <c r="H14" s="180"/>
      <c r="I14" s="180"/>
      <c r="J14" s="181"/>
    </row>
    <row r="15" spans="1:11" s="24" customFormat="1" ht="39.950000000000003" customHeight="1" x14ac:dyDescent="0.2">
      <c r="A15" s="141"/>
      <c r="B15" s="141"/>
      <c r="C15" s="22" t="s">
        <v>21</v>
      </c>
      <c r="D15" s="22" t="s">
        <v>12</v>
      </c>
      <c r="E15" s="22" t="s">
        <v>13</v>
      </c>
      <c r="F15" s="22" t="s">
        <v>14</v>
      </c>
      <c r="G15" s="22" t="s">
        <v>15</v>
      </c>
      <c r="H15" s="22" t="s">
        <v>16</v>
      </c>
      <c r="I15" s="22" t="s">
        <v>2</v>
      </c>
      <c r="J15" s="23" t="s">
        <v>26</v>
      </c>
    </row>
    <row r="16" spans="1:11" s="24" customFormat="1" ht="20.100000000000001" customHeight="1" x14ac:dyDescent="0.2">
      <c r="A16" s="176" t="s">
        <v>17</v>
      </c>
      <c r="B16" s="22" t="s">
        <v>3</v>
      </c>
      <c r="C16" s="105">
        <v>9035</v>
      </c>
      <c r="D16" s="105">
        <v>21414</v>
      </c>
      <c r="E16" s="105">
        <v>113305</v>
      </c>
      <c r="F16" s="105">
        <v>197562</v>
      </c>
      <c r="G16" s="105">
        <v>196467</v>
      </c>
      <c r="H16" s="105">
        <v>347038</v>
      </c>
      <c r="I16" s="105">
        <v>884821</v>
      </c>
      <c r="J16" s="71">
        <f>I16/'ABS Estimated Population'!D3</f>
        <v>0.25347335914414665</v>
      </c>
      <c r="K16" s="31"/>
    </row>
    <row r="17" spans="1:11" s="24" customFormat="1" ht="20.100000000000001" customHeight="1" x14ac:dyDescent="0.2">
      <c r="A17" s="176"/>
      <c r="B17" s="22" t="s">
        <v>4</v>
      </c>
      <c r="C17" s="105">
        <v>9216</v>
      </c>
      <c r="D17" s="105">
        <v>26253</v>
      </c>
      <c r="E17" s="105">
        <v>39305</v>
      </c>
      <c r="F17" s="105">
        <v>60671</v>
      </c>
      <c r="G17" s="105">
        <v>49347</v>
      </c>
      <c r="H17" s="105">
        <v>75835</v>
      </c>
      <c r="I17" s="105">
        <v>260627</v>
      </c>
      <c r="J17" s="71">
        <f>I17/'ABS Estimated Population'!D4</f>
        <v>9.027997402035072E-2</v>
      </c>
      <c r="K17" s="31"/>
    </row>
    <row r="18" spans="1:11" s="24" customFormat="1" ht="20.100000000000001" customHeight="1" x14ac:dyDescent="0.2">
      <c r="A18" s="176"/>
      <c r="B18" s="22" t="s">
        <v>5</v>
      </c>
      <c r="C18" s="105">
        <v>7947</v>
      </c>
      <c r="D18" s="105">
        <v>21367</v>
      </c>
      <c r="E18" s="105">
        <v>73259</v>
      </c>
      <c r="F18" s="105">
        <v>78753</v>
      </c>
      <c r="G18" s="105">
        <v>62843</v>
      </c>
      <c r="H18" s="105">
        <v>70077</v>
      </c>
      <c r="I18" s="105">
        <v>314246</v>
      </c>
      <c r="J18" s="71">
        <f>I18/'ABS Estimated Population'!D5</f>
        <v>0.13727874033084489</v>
      </c>
      <c r="K18" s="31"/>
    </row>
    <row r="19" spans="1:11" s="24" customFormat="1" ht="20.100000000000001" customHeight="1" x14ac:dyDescent="0.2">
      <c r="A19" s="176"/>
      <c r="B19" s="22" t="s">
        <v>6</v>
      </c>
      <c r="C19" s="105">
        <v>33223</v>
      </c>
      <c r="D19" s="105">
        <v>57884</v>
      </c>
      <c r="E19" s="105">
        <v>66539</v>
      </c>
      <c r="F19" s="105">
        <v>61654</v>
      </c>
      <c r="G19" s="105">
        <v>58221</v>
      </c>
      <c r="H19" s="105">
        <v>101924</v>
      </c>
      <c r="I19" s="105">
        <v>379445</v>
      </c>
      <c r="J19" s="72">
        <f>I19/'ABS Estimated Population'!D6</f>
        <v>0.48116037960750896</v>
      </c>
      <c r="K19" s="31"/>
    </row>
    <row r="20" spans="1:11" s="24" customFormat="1" ht="20.100000000000001" customHeight="1" x14ac:dyDescent="0.2">
      <c r="A20" s="176"/>
      <c r="B20" s="22" t="s">
        <v>7</v>
      </c>
      <c r="C20" s="105">
        <v>3419</v>
      </c>
      <c r="D20" s="105">
        <v>9206</v>
      </c>
      <c r="E20" s="105">
        <v>17662</v>
      </c>
      <c r="F20" s="105">
        <v>47870</v>
      </c>
      <c r="G20" s="105">
        <v>52553</v>
      </c>
      <c r="H20" s="105">
        <v>90140</v>
      </c>
      <c r="I20" s="105">
        <v>220850</v>
      </c>
      <c r="J20" s="72">
        <f>I20/'ABS Estimated Population'!D7</f>
        <v>0.18413818576570554</v>
      </c>
      <c r="K20" s="31"/>
    </row>
    <row r="21" spans="1:11" s="24" customFormat="1" ht="20.100000000000001" customHeight="1" x14ac:dyDescent="0.2">
      <c r="A21" s="176"/>
      <c r="B21" s="22" t="s">
        <v>8</v>
      </c>
      <c r="C21" s="105">
        <v>839</v>
      </c>
      <c r="D21" s="105">
        <v>2371</v>
      </c>
      <c r="E21" s="105">
        <v>4584</v>
      </c>
      <c r="F21" s="105">
        <v>13798</v>
      </c>
      <c r="G21" s="105">
        <v>15694</v>
      </c>
      <c r="H21" s="105">
        <v>30176</v>
      </c>
      <c r="I21" s="105">
        <v>67462</v>
      </c>
      <c r="J21" s="72">
        <f>I21/'ABS Estimated Population'!D8</f>
        <v>0.27959003518602177</v>
      </c>
      <c r="K21" s="31"/>
    </row>
    <row r="22" spans="1:11" s="24" customFormat="1" ht="20.100000000000001" customHeight="1" x14ac:dyDescent="0.2">
      <c r="A22" s="176"/>
      <c r="B22" s="22" t="s">
        <v>9</v>
      </c>
      <c r="C22" s="105">
        <v>224</v>
      </c>
      <c r="D22" s="105">
        <v>816</v>
      </c>
      <c r="E22" s="105">
        <v>800</v>
      </c>
      <c r="F22" s="105">
        <v>1028</v>
      </c>
      <c r="G22" s="105">
        <v>966</v>
      </c>
      <c r="H22" s="105">
        <v>827</v>
      </c>
      <c r="I22" s="105">
        <v>4661</v>
      </c>
      <c r="J22" s="72">
        <f>I22/'ABS Estimated Population'!D9</f>
        <v>4.6800477945237118E-2</v>
      </c>
      <c r="K22" s="31"/>
    </row>
    <row r="23" spans="1:11" s="24" customFormat="1" ht="20.100000000000001" customHeight="1" x14ac:dyDescent="0.2">
      <c r="A23" s="176"/>
      <c r="B23" s="22" t="s">
        <v>10</v>
      </c>
      <c r="C23" s="105">
        <v>1027</v>
      </c>
      <c r="D23" s="105">
        <v>2842</v>
      </c>
      <c r="E23" s="105">
        <v>2882</v>
      </c>
      <c r="F23" s="105">
        <v>3865</v>
      </c>
      <c r="G23" s="105">
        <v>3191</v>
      </c>
      <c r="H23" s="105">
        <v>4026</v>
      </c>
      <c r="I23" s="105">
        <v>17833</v>
      </c>
      <c r="J23" s="72">
        <f>I23/'ABS Estimated Population'!D10</f>
        <v>8.9310128959559282E-2</v>
      </c>
      <c r="K23" s="31"/>
    </row>
    <row r="24" spans="1:11" s="24" customFormat="1" ht="20.100000000000001" customHeight="1" x14ac:dyDescent="0.2">
      <c r="A24" s="141" t="s">
        <v>18</v>
      </c>
      <c r="B24" s="142"/>
      <c r="C24" s="19">
        <f t="shared" ref="C24:I24" si="0">SUM(C16:C23)</f>
        <v>64930</v>
      </c>
      <c r="D24" s="19">
        <f t="shared" si="0"/>
        <v>142153</v>
      </c>
      <c r="E24" s="19">
        <f t="shared" si="0"/>
        <v>318336</v>
      </c>
      <c r="F24" s="19">
        <f t="shared" si="0"/>
        <v>465201</v>
      </c>
      <c r="G24" s="19">
        <f t="shared" si="0"/>
        <v>439282</v>
      </c>
      <c r="H24" s="19">
        <f t="shared" si="0"/>
        <v>720043</v>
      </c>
      <c r="I24" s="19">
        <f t="shared" si="0"/>
        <v>2149945</v>
      </c>
      <c r="J24" s="73">
        <f>I24/'ABS Estimated Population'!D11</f>
        <v>0.19203994604522023</v>
      </c>
    </row>
    <row r="27" spans="1:11" s="24" customFormat="1" ht="20.100000000000001" customHeight="1" x14ac:dyDescent="0.2">
      <c r="A27" s="141" t="s">
        <v>11</v>
      </c>
      <c r="B27" s="141"/>
      <c r="C27" s="175" t="s">
        <v>0</v>
      </c>
      <c r="D27" s="175"/>
      <c r="E27" s="175"/>
      <c r="F27" s="175"/>
      <c r="G27" s="175"/>
      <c r="H27" s="175"/>
      <c r="I27" s="175"/>
      <c r="J27" s="147"/>
    </row>
    <row r="28" spans="1:11" s="24" customFormat="1" ht="39.950000000000003" customHeight="1" x14ac:dyDescent="0.2">
      <c r="A28" s="141"/>
      <c r="B28" s="141"/>
      <c r="C28" s="22" t="s">
        <v>21</v>
      </c>
      <c r="D28" s="22" t="s">
        <v>12</v>
      </c>
      <c r="E28" s="22" t="s">
        <v>13</v>
      </c>
      <c r="F28" s="22" t="s">
        <v>14</v>
      </c>
      <c r="G28" s="22" t="s">
        <v>15</v>
      </c>
      <c r="H28" s="22" t="s">
        <v>16</v>
      </c>
      <c r="I28" s="22" t="s">
        <v>2</v>
      </c>
      <c r="J28" s="23" t="s">
        <v>26</v>
      </c>
    </row>
    <row r="29" spans="1:11" s="24" customFormat="1" ht="20.100000000000001" customHeight="1" x14ac:dyDescent="0.2">
      <c r="A29" s="140" t="s">
        <v>17</v>
      </c>
      <c r="B29" s="22" t="s">
        <v>3</v>
      </c>
      <c r="C29" s="105">
        <v>2919</v>
      </c>
      <c r="D29" s="105">
        <v>8392</v>
      </c>
      <c r="E29" s="105">
        <v>116259</v>
      </c>
      <c r="F29" s="105">
        <v>204418</v>
      </c>
      <c r="G29" s="105">
        <v>208229</v>
      </c>
      <c r="H29" s="105">
        <v>401892</v>
      </c>
      <c r="I29" s="105">
        <v>942109</v>
      </c>
      <c r="J29" s="72">
        <f>I29/'ABS Estimated Population'!C3</f>
        <v>0.27685433475221904</v>
      </c>
      <c r="K29" s="31"/>
    </row>
    <row r="30" spans="1:11" s="24" customFormat="1" ht="20.100000000000001" customHeight="1" x14ac:dyDescent="0.2">
      <c r="A30" s="140"/>
      <c r="B30" s="22" t="s">
        <v>4</v>
      </c>
      <c r="C30" s="105">
        <v>3069</v>
      </c>
      <c r="D30" s="105">
        <v>11510</v>
      </c>
      <c r="E30" s="105">
        <v>29610</v>
      </c>
      <c r="F30" s="105">
        <v>44209</v>
      </c>
      <c r="G30" s="105">
        <v>39217</v>
      </c>
      <c r="H30" s="105">
        <v>63295</v>
      </c>
      <c r="I30" s="105">
        <v>190910</v>
      </c>
      <c r="J30" s="72">
        <f>I30/'ABS Estimated Population'!C4</f>
        <v>6.897944671914949E-2</v>
      </c>
      <c r="K30" s="31"/>
    </row>
    <row r="31" spans="1:11" s="24" customFormat="1" ht="20.100000000000001" customHeight="1" x14ac:dyDescent="0.2">
      <c r="A31" s="140"/>
      <c r="B31" s="22" t="s">
        <v>5</v>
      </c>
      <c r="C31" s="105">
        <v>2384</v>
      </c>
      <c r="D31" s="105">
        <v>7880</v>
      </c>
      <c r="E31" s="105">
        <v>79165</v>
      </c>
      <c r="F31" s="105">
        <v>89438</v>
      </c>
      <c r="G31" s="105">
        <v>67828</v>
      </c>
      <c r="H31" s="105">
        <v>78286</v>
      </c>
      <c r="I31" s="105">
        <v>324981</v>
      </c>
      <c r="J31" s="72">
        <f>I31/'ABS Estimated Population'!C5</f>
        <v>0.14726105610022674</v>
      </c>
      <c r="K31" s="31"/>
    </row>
    <row r="32" spans="1:11" s="24" customFormat="1" ht="20.100000000000001" customHeight="1" x14ac:dyDescent="0.2">
      <c r="A32" s="140"/>
      <c r="B32" s="22" t="s">
        <v>6</v>
      </c>
      <c r="C32" s="105">
        <v>31881</v>
      </c>
      <c r="D32" s="105">
        <v>67812</v>
      </c>
      <c r="E32" s="105">
        <v>78570</v>
      </c>
      <c r="F32" s="105">
        <v>71533</v>
      </c>
      <c r="G32" s="105">
        <v>64803</v>
      </c>
      <c r="H32" s="105">
        <v>117264</v>
      </c>
      <c r="I32" s="105">
        <v>431863</v>
      </c>
      <c r="J32" s="72">
        <f>I32/'ABS Estimated Population'!C6</f>
        <v>0.56846443535022328</v>
      </c>
      <c r="K32" s="31"/>
    </row>
    <row r="33" spans="1:12" s="24" customFormat="1" ht="20.100000000000001" customHeight="1" x14ac:dyDescent="0.2">
      <c r="A33" s="140"/>
      <c r="B33" s="22" t="s">
        <v>7</v>
      </c>
      <c r="C33" s="105">
        <v>1080</v>
      </c>
      <c r="D33" s="105">
        <v>3455</v>
      </c>
      <c r="E33" s="105">
        <v>15280</v>
      </c>
      <c r="F33" s="105">
        <v>47443</v>
      </c>
      <c r="G33" s="105">
        <v>53393</v>
      </c>
      <c r="H33" s="105">
        <v>97859</v>
      </c>
      <c r="I33" s="105">
        <v>218510</v>
      </c>
      <c r="J33" s="72">
        <f>I33/'ABS Estimated Population'!C7</f>
        <v>0.18210319986932505</v>
      </c>
      <c r="K33" s="31"/>
    </row>
    <row r="34" spans="1:12" s="24" customFormat="1" ht="20.100000000000001" customHeight="1" x14ac:dyDescent="0.2">
      <c r="A34" s="140"/>
      <c r="B34" s="22" t="s">
        <v>8</v>
      </c>
      <c r="C34" s="105">
        <v>227</v>
      </c>
      <c r="D34" s="105">
        <v>863</v>
      </c>
      <c r="E34" s="105">
        <v>3938</v>
      </c>
      <c r="F34" s="105">
        <v>14293</v>
      </c>
      <c r="G34" s="105">
        <v>16023</v>
      </c>
      <c r="H34" s="105">
        <v>33704</v>
      </c>
      <c r="I34" s="105">
        <v>69048</v>
      </c>
      <c r="J34" s="72">
        <f>I34/'ABS Estimated Population'!C8</f>
        <v>0.29556700854408163</v>
      </c>
      <c r="K34" s="31"/>
    </row>
    <row r="35" spans="1:12" s="24" customFormat="1" ht="20.100000000000001" customHeight="1" x14ac:dyDescent="0.2">
      <c r="A35" s="140"/>
      <c r="B35" s="22" t="s">
        <v>9</v>
      </c>
      <c r="C35" s="105">
        <v>94</v>
      </c>
      <c r="D35" s="105">
        <v>338</v>
      </c>
      <c r="E35" s="105">
        <v>524</v>
      </c>
      <c r="F35" s="105">
        <v>825</v>
      </c>
      <c r="G35" s="105">
        <v>938</v>
      </c>
      <c r="H35" s="105">
        <v>940</v>
      </c>
      <c r="I35" s="105">
        <v>3659</v>
      </c>
      <c r="J35" s="72">
        <f>I35/'ABS Estimated Population'!C9</f>
        <v>3.4920119867916245E-2</v>
      </c>
      <c r="K35" s="31"/>
    </row>
    <row r="36" spans="1:12" s="24" customFormat="1" ht="20.100000000000001" customHeight="1" x14ac:dyDescent="0.2">
      <c r="A36" s="140"/>
      <c r="B36" s="22" t="s">
        <v>10</v>
      </c>
      <c r="C36" s="105">
        <v>381</v>
      </c>
      <c r="D36" s="105">
        <v>1348</v>
      </c>
      <c r="E36" s="105">
        <v>1841</v>
      </c>
      <c r="F36" s="105">
        <v>2786</v>
      </c>
      <c r="G36" s="105">
        <v>2600</v>
      </c>
      <c r="H36" s="105">
        <v>3453</v>
      </c>
      <c r="I36" s="105">
        <v>12409</v>
      </c>
      <c r="J36" s="72">
        <f>I36/'ABS Estimated Population'!C10</f>
        <v>6.5264154416598733E-2</v>
      </c>
      <c r="K36" s="31"/>
    </row>
    <row r="37" spans="1:12" s="24" customFormat="1" ht="20.100000000000001" customHeight="1" x14ac:dyDescent="0.2">
      <c r="A37" s="141" t="s">
        <v>18</v>
      </c>
      <c r="B37" s="142"/>
      <c r="C37" s="19">
        <f t="shared" ref="C37:I37" si="1">SUM(C29:C36)</f>
        <v>42035</v>
      </c>
      <c r="D37" s="19">
        <f t="shared" si="1"/>
        <v>101598</v>
      </c>
      <c r="E37" s="19">
        <f t="shared" si="1"/>
        <v>325187</v>
      </c>
      <c r="F37" s="19">
        <f t="shared" si="1"/>
        <v>474945</v>
      </c>
      <c r="G37" s="19">
        <f t="shared" si="1"/>
        <v>453031</v>
      </c>
      <c r="H37" s="19">
        <f t="shared" si="1"/>
        <v>796693</v>
      </c>
      <c r="I37" s="19">
        <f t="shared" si="1"/>
        <v>2193489</v>
      </c>
      <c r="J37" s="73">
        <f>I37/'ABS Estimated Population'!C11</f>
        <v>0.2018759138416705</v>
      </c>
    </row>
    <row r="40" spans="1:12" s="24" customFormat="1" ht="20.100000000000001" customHeight="1" x14ac:dyDescent="0.2">
      <c r="A40" s="141" t="s">
        <v>11</v>
      </c>
      <c r="B40" s="147"/>
      <c r="C40" s="147"/>
      <c r="D40" s="146" t="s">
        <v>20</v>
      </c>
      <c r="E40" s="146"/>
      <c r="F40" s="146"/>
      <c r="G40" s="146"/>
      <c r="H40" s="146"/>
      <c r="I40" s="146"/>
      <c r="J40" s="146"/>
      <c r="K40" s="34"/>
      <c r="L40" s="34"/>
    </row>
    <row r="41" spans="1:12" s="24" customFormat="1" ht="20.100000000000001" customHeight="1" x14ac:dyDescent="0.2">
      <c r="A41" s="147"/>
      <c r="B41" s="147"/>
      <c r="C41" s="147"/>
      <c r="D41" s="22" t="s">
        <v>21</v>
      </c>
      <c r="E41" s="22" t="s">
        <v>12</v>
      </c>
      <c r="F41" s="22" t="s">
        <v>13</v>
      </c>
      <c r="G41" s="22" t="s">
        <v>14</v>
      </c>
      <c r="H41" s="22" t="s">
        <v>15</v>
      </c>
      <c r="I41" s="22" t="s">
        <v>16</v>
      </c>
      <c r="J41" s="22" t="s">
        <v>2</v>
      </c>
    </row>
    <row r="42" spans="1:12" s="24" customFormat="1" ht="20.100000000000001" customHeight="1" x14ac:dyDescent="0.2">
      <c r="A42" s="140" t="s">
        <v>17</v>
      </c>
      <c r="B42" s="163"/>
      <c r="C42" s="22" t="s">
        <v>3</v>
      </c>
      <c r="D42" s="105">
        <v>5</v>
      </c>
      <c r="E42" s="105">
        <v>6</v>
      </c>
      <c r="F42" s="105">
        <v>5</v>
      </c>
      <c r="G42" s="105">
        <v>3</v>
      </c>
      <c r="H42" s="105">
        <v>14</v>
      </c>
      <c r="I42" s="105">
        <v>16</v>
      </c>
      <c r="J42" s="105">
        <v>49</v>
      </c>
    </row>
    <row r="43" spans="1:12" s="24" customFormat="1" ht="20.100000000000001" customHeight="1" x14ac:dyDescent="0.2">
      <c r="A43" s="163"/>
      <c r="B43" s="163"/>
      <c r="C43" s="22" t="s">
        <v>4</v>
      </c>
      <c r="D43" s="105">
        <v>10</v>
      </c>
      <c r="E43" s="105">
        <v>10</v>
      </c>
      <c r="F43" s="105">
        <v>678</v>
      </c>
      <c r="G43" s="105">
        <v>1232</v>
      </c>
      <c r="H43" s="105">
        <v>769</v>
      </c>
      <c r="I43" s="105">
        <v>990</v>
      </c>
      <c r="J43" s="105">
        <v>3689</v>
      </c>
    </row>
    <row r="44" spans="1:12" s="24" customFormat="1" ht="20.100000000000001" customHeight="1" x14ac:dyDescent="0.2">
      <c r="A44" s="163"/>
      <c r="B44" s="163"/>
      <c r="C44" s="22" t="s">
        <v>5</v>
      </c>
      <c r="D44" s="105">
        <v>3</v>
      </c>
      <c r="E44" s="105">
        <v>4</v>
      </c>
      <c r="F44" s="105">
        <v>6</v>
      </c>
      <c r="G44" s="105">
        <v>1</v>
      </c>
      <c r="H44" s="105">
        <v>0</v>
      </c>
      <c r="I44" s="105">
        <v>1</v>
      </c>
      <c r="J44" s="105">
        <v>15</v>
      </c>
    </row>
    <row r="45" spans="1:12" s="24" customFormat="1" ht="20.100000000000001" customHeight="1" x14ac:dyDescent="0.2">
      <c r="A45" s="163"/>
      <c r="B45" s="163"/>
      <c r="C45" s="22" t="s">
        <v>6</v>
      </c>
      <c r="D45" s="105">
        <v>3</v>
      </c>
      <c r="E45" s="105">
        <v>3</v>
      </c>
      <c r="F45" s="105">
        <v>15</v>
      </c>
      <c r="G45" s="105">
        <v>26</v>
      </c>
      <c r="H45" s="105">
        <v>10</v>
      </c>
      <c r="I45" s="105">
        <v>15</v>
      </c>
      <c r="J45" s="105">
        <v>72</v>
      </c>
    </row>
    <row r="46" spans="1:12" s="24" customFormat="1" ht="20.100000000000001" customHeight="1" x14ac:dyDescent="0.2">
      <c r="A46" s="163"/>
      <c r="B46" s="163"/>
      <c r="C46" s="22" t="s">
        <v>7</v>
      </c>
      <c r="D46" s="105">
        <v>3</v>
      </c>
      <c r="E46" s="105">
        <v>4</v>
      </c>
      <c r="F46" s="105">
        <v>113</v>
      </c>
      <c r="G46" s="105">
        <v>384</v>
      </c>
      <c r="H46" s="105">
        <v>301</v>
      </c>
      <c r="I46" s="105">
        <v>483</v>
      </c>
      <c r="J46" s="105">
        <v>1288</v>
      </c>
    </row>
    <row r="47" spans="1:12" s="24" customFormat="1" ht="20.100000000000001" customHeight="1" x14ac:dyDescent="0.2">
      <c r="A47" s="163"/>
      <c r="B47" s="163"/>
      <c r="C47" s="22" t="s">
        <v>8</v>
      </c>
      <c r="D47" s="105">
        <v>2</v>
      </c>
      <c r="E47" s="105">
        <v>1</v>
      </c>
      <c r="F47" s="105">
        <v>0</v>
      </c>
      <c r="G47" s="105">
        <v>2</v>
      </c>
      <c r="H47" s="105">
        <v>0</v>
      </c>
      <c r="I47" s="105">
        <v>0</v>
      </c>
      <c r="J47" s="105">
        <v>5</v>
      </c>
    </row>
    <row r="48" spans="1:12" s="24" customFormat="1" ht="20.100000000000001" customHeight="1" x14ac:dyDescent="0.2">
      <c r="A48" s="163"/>
      <c r="B48" s="163"/>
      <c r="C48" s="22" t="s">
        <v>9</v>
      </c>
      <c r="D48" s="105">
        <v>0</v>
      </c>
      <c r="E48" s="105">
        <v>0</v>
      </c>
      <c r="F48" s="105">
        <v>0</v>
      </c>
      <c r="G48" s="105">
        <v>0</v>
      </c>
      <c r="H48" s="105">
        <v>0</v>
      </c>
      <c r="I48" s="105">
        <v>0</v>
      </c>
      <c r="J48" s="105">
        <v>0</v>
      </c>
    </row>
    <row r="49" spans="1:14" s="24" customFormat="1" ht="20.100000000000001" customHeight="1" x14ac:dyDescent="0.2">
      <c r="A49" s="163"/>
      <c r="B49" s="163"/>
      <c r="C49" s="22" t="s">
        <v>10</v>
      </c>
      <c r="D49" s="105">
        <v>1</v>
      </c>
      <c r="E49" s="105">
        <v>0</v>
      </c>
      <c r="F49" s="105">
        <v>0</v>
      </c>
      <c r="G49" s="105">
        <v>0</v>
      </c>
      <c r="H49" s="105">
        <v>0</v>
      </c>
      <c r="I49" s="105">
        <v>0</v>
      </c>
      <c r="J49" s="105">
        <v>1</v>
      </c>
    </row>
    <row r="50" spans="1:14" s="24" customFormat="1" ht="20.100000000000001" customHeight="1" x14ac:dyDescent="0.2">
      <c r="A50" s="141" t="s">
        <v>18</v>
      </c>
      <c r="B50" s="147"/>
      <c r="C50" s="147"/>
      <c r="D50" s="60">
        <f t="shared" ref="D50:I50" si="2">SUM(D42:D49)</f>
        <v>27</v>
      </c>
      <c r="E50" s="60">
        <f t="shared" si="2"/>
        <v>28</v>
      </c>
      <c r="F50" s="60">
        <f t="shared" si="2"/>
        <v>817</v>
      </c>
      <c r="G50" s="60">
        <f t="shared" si="2"/>
        <v>1648</v>
      </c>
      <c r="H50" s="60">
        <f>SUM(H42:H49)</f>
        <v>1094</v>
      </c>
      <c r="I50" s="60">
        <f t="shared" si="2"/>
        <v>1505</v>
      </c>
      <c r="J50" s="60">
        <f>SUM(D50:I50)</f>
        <v>5119</v>
      </c>
    </row>
    <row r="51" spans="1:14" s="24" customFormat="1" ht="20.100000000000001" customHeight="1" x14ac:dyDescent="0.2"/>
    <row r="52" spans="1:14" s="13" customFormat="1" ht="20.100000000000001" customHeight="1" x14ac:dyDescent="0.2">
      <c r="A52" s="200" t="s">
        <v>19</v>
      </c>
      <c r="B52" s="201"/>
      <c r="C52" s="201"/>
      <c r="D52" s="201"/>
      <c r="E52" s="201"/>
      <c r="F52" s="201"/>
      <c r="G52" s="201"/>
      <c r="H52" s="201"/>
      <c r="I52" s="201"/>
      <c r="J52" s="201"/>
    </row>
    <row r="53" spans="1:14" s="13" customFormat="1" ht="20.100000000000001" customHeight="1" x14ac:dyDescent="0.2">
      <c r="A53" s="193" t="s">
        <v>56</v>
      </c>
      <c r="B53" s="193"/>
      <c r="C53" s="193"/>
      <c r="D53" s="193"/>
      <c r="E53" s="193"/>
      <c r="F53" s="193"/>
      <c r="G53" s="193"/>
      <c r="H53" s="193"/>
      <c r="I53" s="193"/>
      <c r="J53" s="193"/>
      <c r="K53" s="48"/>
      <c r="L53" s="48"/>
      <c r="M53" s="48"/>
      <c r="N53" s="48"/>
    </row>
    <row r="54" spans="1:14" s="13" customFormat="1" ht="20.100000000000001" customHeight="1" x14ac:dyDescent="0.2">
      <c r="A54" s="193"/>
      <c r="B54" s="193"/>
      <c r="C54" s="193"/>
      <c r="D54" s="193"/>
      <c r="E54" s="193"/>
      <c r="F54" s="193"/>
      <c r="G54" s="193"/>
      <c r="H54" s="193"/>
      <c r="I54" s="193"/>
      <c r="J54" s="193"/>
      <c r="K54" s="48"/>
      <c r="L54" s="48"/>
      <c r="M54" s="48"/>
      <c r="N54" s="48"/>
    </row>
    <row r="55" spans="1:14" s="13" customFormat="1" ht="20.100000000000001" customHeight="1" x14ac:dyDescent="0.2">
      <c r="A55" s="191" t="s">
        <v>33</v>
      </c>
      <c r="B55" s="191"/>
      <c r="C55" s="191"/>
      <c r="D55" s="191"/>
      <c r="E55" s="191"/>
      <c r="F55" s="191"/>
      <c r="G55" s="191"/>
      <c r="H55" s="191"/>
      <c r="I55" s="191"/>
      <c r="J55" s="191"/>
      <c r="K55" s="48"/>
      <c r="L55" s="48"/>
      <c r="M55" s="48"/>
    </row>
    <row r="56" spans="1:14" s="13" customFormat="1" ht="20.100000000000001" customHeight="1" x14ac:dyDescent="0.2">
      <c r="A56" s="195" t="s">
        <v>30</v>
      </c>
      <c r="B56" s="205"/>
      <c r="C56" s="205"/>
      <c r="D56" s="205"/>
      <c r="E56" s="205"/>
      <c r="F56" s="205"/>
      <c r="G56" s="205"/>
      <c r="H56" s="205"/>
      <c r="I56" s="205"/>
      <c r="J56" s="205"/>
      <c r="K56" s="49"/>
      <c r="L56" s="49"/>
      <c r="M56" s="25"/>
    </row>
    <row r="57" spans="1:14" s="13" customFormat="1" ht="13.5" customHeight="1" x14ac:dyDescent="0.2">
      <c r="A57" s="193" t="s">
        <v>31</v>
      </c>
      <c r="B57" s="204"/>
      <c r="C57" s="204"/>
      <c r="D57" s="204"/>
      <c r="E57" s="204"/>
      <c r="F57" s="204"/>
      <c r="G57" s="204"/>
      <c r="H57" s="204"/>
      <c r="I57" s="204"/>
      <c r="J57" s="204"/>
      <c r="K57" s="50"/>
      <c r="L57" s="50"/>
      <c r="M57" s="48"/>
    </row>
    <row r="58" spans="1:14" s="13" customFormat="1" ht="20.100000000000001" customHeight="1" x14ac:dyDescent="0.2">
      <c r="A58" s="193"/>
      <c r="B58" s="204"/>
      <c r="C58" s="204"/>
      <c r="D58" s="204"/>
      <c r="E58" s="204"/>
      <c r="F58" s="204"/>
      <c r="G58" s="204"/>
      <c r="H58" s="204"/>
      <c r="I58" s="204"/>
      <c r="J58" s="204"/>
      <c r="K58" s="50"/>
      <c r="L58" s="50"/>
      <c r="M58" s="48"/>
    </row>
    <row r="59" spans="1:14" s="51" customFormat="1" ht="23.25" customHeight="1" x14ac:dyDescent="0.2">
      <c r="A59" s="202" t="s">
        <v>57</v>
      </c>
      <c r="B59" s="203"/>
      <c r="C59" s="203"/>
      <c r="D59" s="203"/>
      <c r="E59" s="203"/>
      <c r="F59" s="203"/>
      <c r="G59" s="203"/>
      <c r="H59" s="203"/>
      <c r="I59" s="203"/>
      <c r="J59" s="203"/>
      <c r="K59" s="26"/>
      <c r="L59" s="26"/>
    </row>
    <row r="60" spans="1:14" ht="20.100000000000001" customHeight="1" x14ac:dyDescent="0.2">
      <c r="A60" s="104"/>
      <c r="B60" s="104"/>
      <c r="C60" s="104"/>
      <c r="D60" s="104"/>
      <c r="E60" s="104"/>
      <c r="F60" s="104"/>
      <c r="G60" s="104"/>
      <c r="H60" s="104"/>
      <c r="I60" s="104"/>
      <c r="J60" s="104"/>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30/09/2025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25</vt:lpstr>
      <vt:lpstr>Feb 25</vt:lpstr>
      <vt:lpstr>Mar 25</vt:lpstr>
      <vt:lpstr>Apr 25</vt:lpstr>
      <vt:lpstr>May 25</vt:lpstr>
      <vt:lpstr>Jun 25</vt:lpstr>
      <vt:lpstr>Jul 25</vt:lpstr>
      <vt:lpstr>Aug 25</vt:lpstr>
      <vt:lpstr>Sep 25</vt:lpstr>
      <vt:lpstr>Oct 25</vt:lpstr>
      <vt:lpstr>Nov 25</vt:lpstr>
      <vt:lpstr>Dec 25</vt:lpstr>
      <vt:lpstr>ABS Estimated Population</vt:lpstr>
      <vt:lpstr>% Var From Prev Month</vt:lpstr>
      <vt:lpstr>'Apr 25'!Print_Area</vt:lpstr>
      <vt:lpstr>'Aug 25'!Print_Area</vt:lpstr>
      <vt:lpstr>'Dec 25'!Print_Area</vt:lpstr>
      <vt:lpstr>'Feb 25'!Print_Area</vt:lpstr>
      <vt:lpstr>'Jul 25'!Print_Area</vt:lpstr>
      <vt:lpstr>'Jun 25'!Print_Area</vt:lpstr>
      <vt:lpstr>'May 25'!Print_Area</vt:lpstr>
      <vt:lpstr>'Nov 25'!Print_Area</vt:lpstr>
      <vt:lpstr>'Oct 25'!Print_Area</vt:lpstr>
      <vt:lpstr>'Sep 25'!Print_Area</vt:lpstr>
    </vt:vector>
  </TitlesOfParts>
  <Company>Health Insurance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- 2024</dc:title>
  <dc:creator>Services Australia</dc:creator>
  <cp:lastModifiedBy>Bretag, Leone</cp:lastModifiedBy>
  <cp:lastPrinted>2024-03-12T22:16:15Z</cp:lastPrinted>
  <dcterms:created xsi:type="dcterms:W3CDTF">2003-02-03T22:50:28Z</dcterms:created>
  <dcterms:modified xsi:type="dcterms:W3CDTF">2025-12-02T23:54:27Z</dcterms:modified>
</cp:coreProperties>
</file>